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9020" windowHeight="131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30" i="1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29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67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4"/>
  <c r="G4" s="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231" s="1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29"/>
  <c r="Q167" s="1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4"/>
  <c r="Q39" s="1"/>
  <c r="G5"/>
  <c r="L5" s="1"/>
  <c r="M5" s="1"/>
  <c r="G6"/>
  <c r="O6" s="1"/>
  <c r="G7"/>
  <c r="L7" s="1"/>
  <c r="M7" s="1"/>
  <c r="G8"/>
  <c r="O8" s="1"/>
  <c r="G9"/>
  <c r="L9" s="1"/>
  <c r="M9" s="1"/>
  <c r="G10"/>
  <c r="O10" s="1"/>
  <c r="G11"/>
  <c r="L11" s="1"/>
  <c r="M11" s="1"/>
  <c r="G12"/>
  <c r="O12" s="1"/>
  <c r="G13"/>
  <c r="L13" s="1"/>
  <c r="M13" s="1"/>
  <c r="G14"/>
  <c r="O14" s="1"/>
  <c r="G15"/>
  <c r="L15" s="1"/>
  <c r="M15" s="1"/>
  <c r="G16"/>
  <c r="O16" s="1"/>
  <c r="G17"/>
  <c r="L17" s="1"/>
  <c r="M17" s="1"/>
  <c r="G18"/>
  <c r="O18" s="1"/>
  <c r="G19"/>
  <c r="L19" s="1"/>
  <c r="M19" s="1"/>
  <c r="G20"/>
  <c r="O20" s="1"/>
  <c r="G21"/>
  <c r="L21" s="1"/>
  <c r="M21" s="1"/>
  <c r="G22"/>
  <c r="O22" s="1"/>
  <c r="G23"/>
  <c r="L23" s="1"/>
  <c r="M23" s="1"/>
  <c r="G24"/>
  <c r="O24" s="1"/>
  <c r="G25"/>
  <c r="L25" s="1"/>
  <c r="M25" s="1"/>
  <c r="G26"/>
  <c r="O26" s="1"/>
  <c r="G27"/>
  <c r="L27" s="1"/>
  <c r="M27" s="1"/>
  <c r="G28"/>
  <c r="O28" s="1"/>
  <c r="G29"/>
  <c r="L29" s="1"/>
  <c r="M29" s="1"/>
  <c r="G30"/>
  <c r="O30" s="1"/>
  <c r="G31"/>
  <c r="L31" s="1"/>
  <c r="M31" s="1"/>
  <c r="G32"/>
  <c r="O32" s="1"/>
  <c r="G33"/>
  <c r="L33" s="1"/>
  <c r="M33" s="1"/>
  <c r="G34"/>
  <c r="O34" s="1"/>
  <c r="G35"/>
  <c r="L35" s="1"/>
  <c r="M35" s="1"/>
  <c r="G36"/>
  <c r="O36" s="1"/>
  <c r="G37"/>
  <c r="L37" s="1"/>
  <c r="M37" s="1"/>
  <c r="G38"/>
  <c r="O38" s="1"/>
  <c r="L36"/>
  <c r="M36" s="1"/>
  <c r="L32"/>
  <c r="M32" s="1"/>
  <c r="L28"/>
  <c r="M28" s="1"/>
  <c r="L24"/>
  <c r="M24" s="1"/>
  <c r="L20"/>
  <c r="M20" s="1"/>
  <c r="L16"/>
  <c r="M16" s="1"/>
  <c r="L12"/>
  <c r="M12" s="1"/>
  <c r="L10"/>
  <c r="M10" s="1"/>
  <c r="L8"/>
  <c r="M8" s="1"/>
  <c r="L6"/>
  <c r="M6" s="1"/>
  <c r="B231"/>
  <c r="B167"/>
  <c r="B102"/>
  <c r="B39"/>
  <c r="G230"/>
  <c r="O230" s="1"/>
  <c r="G229"/>
  <c r="O229" s="1"/>
  <c r="G228"/>
  <c r="O228" s="1"/>
  <c r="G227"/>
  <c r="O227" s="1"/>
  <c r="G226"/>
  <c r="O226" s="1"/>
  <c r="G225"/>
  <c r="O225" s="1"/>
  <c r="G224"/>
  <c r="O224" s="1"/>
  <c r="G223"/>
  <c r="O223" s="1"/>
  <c r="G222"/>
  <c r="O222" s="1"/>
  <c r="G221"/>
  <c r="O221" s="1"/>
  <c r="G220"/>
  <c r="O220" s="1"/>
  <c r="G219"/>
  <c r="O219" s="1"/>
  <c r="G218"/>
  <c r="O218" s="1"/>
  <c r="G217"/>
  <c r="O217" s="1"/>
  <c r="G216"/>
  <c r="O216" s="1"/>
  <c r="G215"/>
  <c r="O215" s="1"/>
  <c r="G214"/>
  <c r="O214" s="1"/>
  <c r="G213"/>
  <c r="O213" s="1"/>
  <c r="G212"/>
  <c r="O212" s="1"/>
  <c r="G211"/>
  <c r="O211" s="1"/>
  <c r="G210"/>
  <c r="O210" s="1"/>
  <c r="G209"/>
  <c r="O209" s="1"/>
  <c r="G208"/>
  <c r="O208" s="1"/>
  <c r="G207"/>
  <c r="O207" s="1"/>
  <c r="G206"/>
  <c r="O206" s="1"/>
  <c r="G205"/>
  <c r="O205" s="1"/>
  <c r="G204"/>
  <c r="O204" s="1"/>
  <c r="G203"/>
  <c r="O203" s="1"/>
  <c r="G202"/>
  <c r="O202" s="1"/>
  <c r="G201"/>
  <c r="O201" s="1"/>
  <c r="G200"/>
  <c r="O200" s="1"/>
  <c r="G199"/>
  <c r="O199" s="1"/>
  <c r="G198"/>
  <c r="O198" s="1"/>
  <c r="G197"/>
  <c r="O197" s="1"/>
  <c r="G196"/>
  <c r="O196" s="1"/>
  <c r="G195"/>
  <c r="O195" s="1"/>
  <c r="G194"/>
  <c r="O194" s="1"/>
  <c r="G193"/>
  <c r="O193" s="1"/>
  <c r="G166"/>
  <c r="O166" s="1"/>
  <c r="G165"/>
  <c r="O165" s="1"/>
  <c r="G164"/>
  <c r="O164" s="1"/>
  <c r="G163"/>
  <c r="O163" s="1"/>
  <c r="G162"/>
  <c r="O162" s="1"/>
  <c r="G161"/>
  <c r="O161" s="1"/>
  <c r="G160"/>
  <c r="O160" s="1"/>
  <c r="G159"/>
  <c r="O159" s="1"/>
  <c r="G158"/>
  <c r="O158" s="1"/>
  <c r="G157"/>
  <c r="O157" s="1"/>
  <c r="G156"/>
  <c r="O156" s="1"/>
  <c r="G155"/>
  <c r="O155" s="1"/>
  <c r="G154"/>
  <c r="O154" s="1"/>
  <c r="G153"/>
  <c r="O153" s="1"/>
  <c r="G152"/>
  <c r="O152" s="1"/>
  <c r="G151"/>
  <c r="O151" s="1"/>
  <c r="G150"/>
  <c r="O150" s="1"/>
  <c r="G149"/>
  <c r="O149" s="1"/>
  <c r="G148"/>
  <c r="O148" s="1"/>
  <c r="G147"/>
  <c r="O147" s="1"/>
  <c r="G146"/>
  <c r="O146" s="1"/>
  <c r="G145"/>
  <c r="O145" s="1"/>
  <c r="G144"/>
  <c r="O144" s="1"/>
  <c r="G143"/>
  <c r="O143" s="1"/>
  <c r="G142"/>
  <c r="O142" s="1"/>
  <c r="G141"/>
  <c r="O141" s="1"/>
  <c r="G140"/>
  <c r="O140" s="1"/>
  <c r="G139"/>
  <c r="O139" s="1"/>
  <c r="G138"/>
  <c r="O138" s="1"/>
  <c r="G137"/>
  <c r="O137" s="1"/>
  <c r="G136"/>
  <c r="O136" s="1"/>
  <c r="G135"/>
  <c r="O135" s="1"/>
  <c r="G134"/>
  <c r="O134" s="1"/>
  <c r="G133"/>
  <c r="O133" s="1"/>
  <c r="G132"/>
  <c r="O132" s="1"/>
  <c r="G131"/>
  <c r="O131" s="1"/>
  <c r="G130"/>
  <c r="O130" s="1"/>
  <c r="G129"/>
  <c r="O129" s="1"/>
  <c r="G101"/>
  <c r="L101" s="1"/>
  <c r="M101" s="1"/>
  <c r="G100"/>
  <c r="O100" s="1"/>
  <c r="G99"/>
  <c r="L99" s="1"/>
  <c r="M99" s="1"/>
  <c r="G98"/>
  <c r="O98" s="1"/>
  <c r="G97"/>
  <c r="L97" s="1"/>
  <c r="M97" s="1"/>
  <c r="G96"/>
  <c r="O96" s="1"/>
  <c r="G95"/>
  <c r="L95" s="1"/>
  <c r="M95" s="1"/>
  <c r="G94"/>
  <c r="O94" s="1"/>
  <c r="G93"/>
  <c r="L93" s="1"/>
  <c r="M93" s="1"/>
  <c r="G92"/>
  <c r="O92" s="1"/>
  <c r="G91"/>
  <c r="L91" s="1"/>
  <c r="M91" s="1"/>
  <c r="G90"/>
  <c r="O90" s="1"/>
  <c r="G89"/>
  <c r="L89" s="1"/>
  <c r="M89" s="1"/>
  <c r="G88"/>
  <c r="O88" s="1"/>
  <c r="G87"/>
  <c r="L87" s="1"/>
  <c r="M87" s="1"/>
  <c r="G86"/>
  <c r="O86" s="1"/>
  <c r="G85"/>
  <c r="L85" s="1"/>
  <c r="M85" s="1"/>
  <c r="G84"/>
  <c r="O84" s="1"/>
  <c r="G83"/>
  <c r="L83" s="1"/>
  <c r="M83" s="1"/>
  <c r="G82"/>
  <c r="O82" s="1"/>
  <c r="G81"/>
  <c r="L81" s="1"/>
  <c r="M81" s="1"/>
  <c r="G80"/>
  <c r="O80" s="1"/>
  <c r="G79"/>
  <c r="L79" s="1"/>
  <c r="M79" s="1"/>
  <c r="G78"/>
  <c r="O78" s="1"/>
  <c r="G77"/>
  <c r="L77" s="1"/>
  <c r="M77" s="1"/>
  <c r="G76"/>
  <c r="O76" s="1"/>
  <c r="G75"/>
  <c r="L75" s="1"/>
  <c r="M75" s="1"/>
  <c r="G74"/>
  <c r="O74" s="1"/>
  <c r="G73"/>
  <c r="L73" s="1"/>
  <c r="M73" s="1"/>
  <c r="G72"/>
  <c r="O72" s="1"/>
  <c r="G71"/>
  <c r="L71" s="1"/>
  <c r="M71" s="1"/>
  <c r="G70"/>
  <c r="O70" s="1"/>
  <c r="G69"/>
  <c r="L69" s="1"/>
  <c r="M69" s="1"/>
  <c r="G68"/>
  <c r="O68" s="1"/>
  <c r="G67"/>
  <c r="L67" s="1"/>
  <c r="M67" s="1"/>
  <c r="A204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140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78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O167" l="1"/>
  <c r="O168" s="1"/>
  <c r="L14"/>
  <c r="M14" s="1"/>
  <c r="L18"/>
  <c r="M18" s="1"/>
  <c r="L22"/>
  <c r="M22" s="1"/>
  <c r="L26"/>
  <c r="M26" s="1"/>
  <c r="L30"/>
  <c r="M30" s="1"/>
  <c r="L34"/>
  <c r="M34" s="1"/>
  <c r="L38"/>
  <c r="M38" s="1"/>
  <c r="Q40"/>
  <c r="Q168"/>
  <c r="Q102"/>
  <c r="O231"/>
  <c r="O232" s="1"/>
  <c r="L166"/>
  <c r="M166" s="1"/>
  <c r="L164"/>
  <c r="M164" s="1"/>
  <c r="L162"/>
  <c r="M162" s="1"/>
  <c r="L160"/>
  <c r="M160" s="1"/>
  <c r="L158"/>
  <c r="M158" s="1"/>
  <c r="L156"/>
  <c r="M156" s="1"/>
  <c r="L154"/>
  <c r="M154" s="1"/>
  <c r="L152"/>
  <c r="M152" s="1"/>
  <c r="L150"/>
  <c r="M150" s="1"/>
  <c r="L148"/>
  <c r="M148" s="1"/>
  <c r="L146"/>
  <c r="M146" s="1"/>
  <c r="L144"/>
  <c r="M144" s="1"/>
  <c r="L142"/>
  <c r="M142" s="1"/>
  <c r="L140"/>
  <c r="M140" s="1"/>
  <c r="L138"/>
  <c r="M138" s="1"/>
  <c r="L136"/>
  <c r="M136" s="1"/>
  <c r="L134"/>
  <c r="M134" s="1"/>
  <c r="L132"/>
  <c r="M132" s="1"/>
  <c r="L130"/>
  <c r="M130" s="1"/>
  <c r="L194"/>
  <c r="M194" s="1"/>
  <c r="L196"/>
  <c r="M196" s="1"/>
  <c r="L198"/>
  <c r="M198" s="1"/>
  <c r="L200"/>
  <c r="M200" s="1"/>
  <c r="L202"/>
  <c r="M202" s="1"/>
  <c r="L204"/>
  <c r="M204" s="1"/>
  <c r="L206"/>
  <c r="M206" s="1"/>
  <c r="L208"/>
  <c r="M208" s="1"/>
  <c r="L210"/>
  <c r="M210" s="1"/>
  <c r="L212"/>
  <c r="M212" s="1"/>
  <c r="L214"/>
  <c r="M214" s="1"/>
  <c r="L216"/>
  <c r="M216" s="1"/>
  <c r="L218"/>
  <c r="M218" s="1"/>
  <c r="L220"/>
  <c r="M220" s="1"/>
  <c r="L222"/>
  <c r="M222" s="1"/>
  <c r="L224"/>
  <c r="M224" s="1"/>
  <c r="L226"/>
  <c r="M226" s="1"/>
  <c r="L228"/>
  <c r="M228" s="1"/>
  <c r="L230"/>
  <c r="M230" s="1"/>
  <c r="L68"/>
  <c r="M68" s="1"/>
  <c r="L70"/>
  <c r="M70" s="1"/>
  <c r="L72"/>
  <c r="M72" s="1"/>
  <c r="L74"/>
  <c r="M74" s="1"/>
  <c r="L76"/>
  <c r="M76" s="1"/>
  <c r="L78"/>
  <c r="M78" s="1"/>
  <c r="L80"/>
  <c r="M80" s="1"/>
  <c r="L82"/>
  <c r="M82" s="1"/>
  <c r="L84"/>
  <c r="M84" s="1"/>
  <c r="L86"/>
  <c r="M86" s="1"/>
  <c r="L88"/>
  <c r="M88" s="1"/>
  <c r="L90"/>
  <c r="M90" s="1"/>
  <c r="L92"/>
  <c r="M92" s="1"/>
  <c r="L94"/>
  <c r="M94" s="1"/>
  <c r="L96"/>
  <c r="M96" s="1"/>
  <c r="L98"/>
  <c r="M98" s="1"/>
  <c r="L100"/>
  <c r="M100" s="1"/>
  <c r="O67"/>
  <c r="O69"/>
  <c r="O71"/>
  <c r="O73"/>
  <c r="O75"/>
  <c r="O77"/>
  <c r="O79"/>
  <c r="O81"/>
  <c r="O83"/>
  <c r="O85"/>
  <c r="O87"/>
  <c r="O89"/>
  <c r="O91"/>
  <c r="O93"/>
  <c r="O95"/>
  <c r="O97"/>
  <c r="O99"/>
  <c r="O101"/>
  <c r="Q103"/>
  <c r="L129"/>
  <c r="M129" s="1"/>
  <c r="L165"/>
  <c r="M165" s="1"/>
  <c r="L163"/>
  <c r="M163" s="1"/>
  <c r="L161"/>
  <c r="M161" s="1"/>
  <c r="L159"/>
  <c r="M159" s="1"/>
  <c r="L157"/>
  <c r="M157" s="1"/>
  <c r="L155"/>
  <c r="M155" s="1"/>
  <c r="L153"/>
  <c r="M153" s="1"/>
  <c r="L151"/>
  <c r="M151" s="1"/>
  <c r="L149"/>
  <c r="M149" s="1"/>
  <c r="L147"/>
  <c r="M147" s="1"/>
  <c r="L145"/>
  <c r="M145" s="1"/>
  <c r="L143"/>
  <c r="M143" s="1"/>
  <c r="L141"/>
  <c r="M141" s="1"/>
  <c r="L139"/>
  <c r="M139" s="1"/>
  <c r="L137"/>
  <c r="M137" s="1"/>
  <c r="L135"/>
  <c r="M135" s="1"/>
  <c r="L133"/>
  <c r="M133" s="1"/>
  <c r="L131"/>
  <c r="M131" s="1"/>
  <c r="L193"/>
  <c r="M193" s="1"/>
  <c r="L195"/>
  <c r="M195" s="1"/>
  <c r="L197"/>
  <c r="M197" s="1"/>
  <c r="L199"/>
  <c r="M199" s="1"/>
  <c r="L201"/>
  <c r="M201" s="1"/>
  <c r="L203"/>
  <c r="M203" s="1"/>
  <c r="L205"/>
  <c r="M205" s="1"/>
  <c r="L207"/>
  <c r="M207" s="1"/>
  <c r="L209"/>
  <c r="M209" s="1"/>
  <c r="L211"/>
  <c r="M211" s="1"/>
  <c r="L213"/>
  <c r="M213" s="1"/>
  <c r="L215"/>
  <c r="M215" s="1"/>
  <c r="L217"/>
  <c r="M217" s="1"/>
  <c r="L219"/>
  <c r="M219" s="1"/>
  <c r="L221"/>
  <c r="M221" s="1"/>
  <c r="L223"/>
  <c r="M223" s="1"/>
  <c r="L225"/>
  <c r="M225" s="1"/>
  <c r="L227"/>
  <c r="M227" s="1"/>
  <c r="L229"/>
  <c r="M229" s="1"/>
  <c r="Q232"/>
  <c r="O37"/>
  <c r="O35"/>
  <c r="O33"/>
  <c r="O31"/>
  <c r="O29"/>
  <c r="O27"/>
  <c r="O25"/>
  <c r="O23"/>
  <c r="O21"/>
  <c r="O19"/>
  <c r="O17"/>
  <c r="O15"/>
  <c r="O13"/>
  <c r="O11"/>
  <c r="O9"/>
  <c r="O7"/>
  <c r="O5"/>
  <c r="O4"/>
  <c r="L4"/>
  <c r="M4" s="1"/>
  <c r="M39" s="1"/>
  <c r="M40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M102" l="1"/>
  <c r="M103" s="1"/>
  <c r="M167"/>
  <c r="M168" s="1"/>
  <c r="M231"/>
  <c r="M232" s="1"/>
  <c r="O102"/>
  <c r="O103" s="1"/>
  <c r="O39"/>
  <c r="O40" s="1"/>
</calcChain>
</file>

<file path=xl/sharedStrings.xml><?xml version="1.0" encoding="utf-8"?>
<sst xmlns="http://schemas.openxmlformats.org/spreadsheetml/2006/main" count="76" uniqueCount="23">
  <si>
    <t>Hole number</t>
  </si>
  <si>
    <t>Statistics</t>
  </si>
  <si>
    <r>
      <t>σ</t>
    </r>
    <r>
      <rPr>
        <b/>
        <vertAlign val="subscript"/>
        <sz val="11"/>
        <color theme="1"/>
        <rFont val="Calibri"/>
        <family val="2"/>
        <scheme val="minor"/>
      </rPr>
      <t>hole</t>
    </r>
    <r>
      <rPr>
        <b/>
        <sz val="11"/>
        <color theme="1"/>
        <rFont val="Calibri"/>
        <family val="2"/>
        <scheme val="minor"/>
      </rPr>
      <t xml:space="preserve">   = Diameter/4 (mm)</t>
    </r>
  </si>
  <si>
    <t>Surveyed phi (mrad)</t>
  </si>
  <si>
    <t>Reconstructed phi (mrad)</t>
  </si>
  <si>
    <t>Reconst. Uncertainty (mrad)</t>
  </si>
  <si>
    <t>Reconstructed theta (mrad)</t>
  </si>
  <si>
    <t>Surveyed theta (mrad)</t>
  </si>
  <si>
    <r>
      <t>Angular σ</t>
    </r>
    <r>
      <rPr>
        <b/>
        <vertAlign val="subscript"/>
        <sz val="11"/>
        <color theme="1"/>
        <rFont val="Calibri"/>
        <family val="2"/>
        <scheme val="minor"/>
      </rPr>
      <t>total</t>
    </r>
    <r>
      <rPr>
        <b/>
        <sz val="11"/>
        <color theme="1"/>
        <rFont val="Calibri"/>
        <family val="2"/>
        <scheme val="minor"/>
      </rPr>
      <t xml:space="preserve"> (mrad)</t>
    </r>
  </si>
  <si>
    <r>
      <rPr>
        <b/>
        <sz val="11"/>
        <color theme="1"/>
        <rFont val="Calibri"/>
        <family val="2"/>
      </rPr>
      <t xml:space="preserve">Δ = </t>
    </r>
    <r>
      <rPr>
        <b/>
        <sz val="11"/>
        <color theme="1"/>
        <rFont val="Calibri"/>
        <family val="2"/>
        <scheme val="minor"/>
      </rPr>
      <t>Survey - Reconst. (mrad)</t>
    </r>
  </si>
  <si>
    <t>Sum</t>
  </si>
  <si>
    <r>
      <t>sqrt( σ</t>
    </r>
    <r>
      <rPr>
        <b/>
        <vertAlign val="subscript"/>
        <sz val="11"/>
        <color theme="1"/>
        <rFont val="Calibri"/>
        <family val="2"/>
        <scheme val="minor"/>
      </rPr>
      <t>total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+ Δ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</si>
  <si>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Weighted</t>
  </si>
  <si>
    <t>Weighted Resolution</t>
  </si>
  <si>
    <r>
      <t>Weighted σ</t>
    </r>
    <r>
      <rPr>
        <b/>
        <vertAlign val="subscript"/>
        <sz val="11"/>
        <color theme="1"/>
        <rFont val="Calibri"/>
        <family val="2"/>
        <scheme val="minor"/>
      </rPr>
      <t>total</t>
    </r>
    <r>
      <rPr>
        <b/>
        <sz val="11"/>
        <color theme="1"/>
        <rFont val="Calibri"/>
        <family val="2"/>
        <scheme val="minor"/>
      </rPr>
      <t xml:space="preserve"> (mrad)</t>
    </r>
  </si>
  <si>
    <t>Weighted Δ (mrad)</t>
  </si>
  <si>
    <t>Left HRS horizontal angle</t>
  </si>
  <si>
    <r>
      <rPr>
        <b/>
        <sz val="11"/>
        <color theme="1"/>
        <rFont val="Calibri"/>
        <family val="2"/>
      </rPr>
      <t>σ</t>
    </r>
    <r>
      <rPr>
        <b/>
        <vertAlign val="subscript"/>
        <sz val="11"/>
        <color theme="1"/>
        <rFont val="Calibri"/>
        <family val="2"/>
      </rPr>
      <t xml:space="preserve">RMS </t>
    </r>
    <r>
      <rPr>
        <b/>
        <sz val="11"/>
        <color theme="1"/>
        <rFont val="Calibri"/>
        <family val="2"/>
        <scheme val="minor"/>
      </rPr>
      <t>(mm)</t>
    </r>
  </si>
  <si>
    <r>
      <t>σ</t>
    </r>
    <r>
      <rPr>
        <b/>
        <vertAlign val="subscript"/>
        <sz val="11"/>
        <color theme="1"/>
        <rFont val="Calibri"/>
        <family val="2"/>
        <scheme val="minor"/>
      </rPr>
      <t xml:space="preserve">RMS </t>
    </r>
    <r>
      <rPr>
        <b/>
        <sz val="11"/>
        <color theme="1"/>
        <rFont val="Calibri"/>
        <family val="2"/>
        <scheme val="minor"/>
      </rPr>
      <t>Uncertainty (mm)</t>
    </r>
  </si>
  <si>
    <t>Left HRS vertical angle</t>
  </si>
  <si>
    <r>
      <t>σ</t>
    </r>
    <r>
      <rPr>
        <b/>
        <vertAlign val="subscript"/>
        <sz val="11"/>
        <color theme="1"/>
        <rFont val="Calibri"/>
        <family val="2"/>
        <scheme val="minor"/>
      </rPr>
      <t>total</t>
    </r>
    <r>
      <rPr>
        <b/>
        <sz val="11"/>
        <color theme="1"/>
        <rFont val="Calibri"/>
        <family val="2"/>
        <scheme val="minor"/>
      </rPr>
      <t xml:space="preserve"> = sqrt( σ</t>
    </r>
    <r>
      <rPr>
        <b/>
        <vertAlign val="subscript"/>
        <sz val="11"/>
        <color theme="1"/>
        <rFont val="Calibri"/>
        <family val="2"/>
        <scheme val="minor"/>
      </rPr>
      <t>RMS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- σ</t>
    </r>
    <r>
      <rPr>
        <b/>
        <vertAlign val="subscript"/>
        <sz val="11"/>
        <color theme="1"/>
        <rFont val="Calibri"/>
        <family val="2"/>
        <scheme val="minor"/>
      </rPr>
      <t>hole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(mm)</t>
    </r>
  </si>
  <si>
    <t>Right HRS horizontal angle</t>
  </si>
  <si>
    <t>Right HRS vertical angle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</si>
</sst>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 wrapText="1"/>
    </xf>
    <xf numFmtId="2" fontId="22" fillId="0" borderId="0" xfId="0" applyNumberFormat="1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2" fontId="16" fillId="0" borderId="14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Left HRS horizontal</a:t>
            </a:r>
            <a:r>
              <a:rPr lang="en-US" baseline="0"/>
              <a:t>  optics calibration precision ( </a:t>
            </a:r>
            <a:r>
              <a:rPr lang="el-GR" baseline="0"/>
              <a:t>Δ</a:t>
            </a:r>
            <a:r>
              <a:rPr lang="en-US" baseline="0"/>
              <a:t> )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Delta</c:v>
          </c:tx>
          <c:spPr>
            <a:ln w="28575">
              <a:noFill/>
            </a:ln>
          </c:spPr>
          <c:xVal>
            <c:numRef>
              <c:f>Sheet1!$A$4:$A$38</c:f>
              <c:numCache>
                <c:formatCode>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Sheet1!$K$4:$K$38</c:f>
              <c:numCache>
                <c:formatCode>0.00</c:formatCode>
                <c:ptCount val="35"/>
                <c:pt idx="0">
                  <c:v>-0.225498</c:v>
                </c:pt>
                <c:pt idx="1">
                  <c:v>-6.5821599999999994E-2</c:v>
                </c:pt>
                <c:pt idx="2">
                  <c:v>-6.9052199999999994E-2</c:v>
                </c:pt>
                <c:pt idx="3">
                  <c:v>-0.14322099999999999</c:v>
                </c:pt>
                <c:pt idx="4">
                  <c:v>6.2439599999999998E-2</c:v>
                </c:pt>
                <c:pt idx="5">
                  <c:v>0.111871</c:v>
                </c:pt>
                <c:pt idx="6">
                  <c:v>0.15238599999999999</c:v>
                </c:pt>
                <c:pt idx="7">
                  <c:v>3.43399E-2</c:v>
                </c:pt>
                <c:pt idx="8">
                  <c:v>7.9146900000000006E-2</c:v>
                </c:pt>
                <c:pt idx="9">
                  <c:v>8.6359699999999998E-2</c:v>
                </c:pt>
                <c:pt idx="10">
                  <c:v>-0.13620199999999999</c:v>
                </c:pt>
                <c:pt idx="11">
                  <c:v>-0.15404499999999999</c:v>
                </c:pt>
                <c:pt idx="12">
                  <c:v>4.7487300000000003E-2</c:v>
                </c:pt>
                <c:pt idx="13">
                  <c:v>-5.79695E-2</c:v>
                </c:pt>
                <c:pt idx="14">
                  <c:v>-2.6328899999999999E-2</c:v>
                </c:pt>
                <c:pt idx="15">
                  <c:v>-2.9816700000000002E-2</c:v>
                </c:pt>
                <c:pt idx="16">
                  <c:v>-0.10392999999999999</c:v>
                </c:pt>
                <c:pt idx="17">
                  <c:v>-7.7144000000000004E-2</c:v>
                </c:pt>
                <c:pt idx="18">
                  <c:v>2.2058500000000002E-2</c:v>
                </c:pt>
                <c:pt idx="19">
                  <c:v>0.162748</c:v>
                </c:pt>
                <c:pt idx="20">
                  <c:v>3.0660300000000001E-2</c:v>
                </c:pt>
                <c:pt idx="21">
                  <c:v>-2.3238999999999999E-2</c:v>
                </c:pt>
                <c:pt idx="22">
                  <c:v>-1.8627699999999999E-3</c:v>
                </c:pt>
                <c:pt idx="23">
                  <c:v>0.102191</c:v>
                </c:pt>
                <c:pt idx="24">
                  <c:v>-0.183804</c:v>
                </c:pt>
                <c:pt idx="25">
                  <c:v>0.19220400000000001</c:v>
                </c:pt>
                <c:pt idx="26">
                  <c:v>0.103334</c:v>
                </c:pt>
                <c:pt idx="27">
                  <c:v>-6.3816100000000001E-2</c:v>
                </c:pt>
                <c:pt idx="28">
                  <c:v>3.0204300000000002E-3</c:v>
                </c:pt>
                <c:pt idx="29">
                  <c:v>0.25783099999999998</c:v>
                </c:pt>
                <c:pt idx="30">
                  <c:v>2.6769000000000001E-2</c:v>
                </c:pt>
                <c:pt idx="31">
                  <c:v>0.186389</c:v>
                </c:pt>
                <c:pt idx="32">
                  <c:v>-1.43249E-2</c:v>
                </c:pt>
                <c:pt idx="33">
                  <c:v>8.82521E-2</c:v>
                </c:pt>
                <c:pt idx="34">
                  <c:v>0.33375300000000002</c:v>
                </c:pt>
              </c:numCache>
            </c:numRef>
          </c:yVal>
        </c:ser>
        <c:axId val="77598080"/>
        <c:axId val="77596544"/>
      </c:scatterChart>
      <c:valAx>
        <c:axId val="77598080"/>
        <c:scaling>
          <c:orientation val="minMax"/>
        </c:scaling>
        <c:axPos val="b"/>
        <c:numFmt formatCode="0" sourceLinked="1"/>
        <c:tickLblPos val="nextTo"/>
        <c:crossAx val="77596544"/>
        <c:crosses val="autoZero"/>
        <c:crossBetween val="midCat"/>
      </c:valAx>
      <c:valAx>
        <c:axId val="7759654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100" b="1"/>
                </a:pPr>
                <a:r>
                  <a:rPr lang="en-US" sz="1100" b="1"/>
                  <a:t>Deviation from surveyed hole location (mrad)</a:t>
                </a:r>
              </a:p>
            </c:rich>
          </c:tx>
          <c:layout/>
          <c:spPr>
            <a:ln w="0"/>
          </c:spPr>
        </c:title>
        <c:numFmt formatCode="0.00" sourceLinked="1"/>
        <c:tickLblPos val="nextTo"/>
        <c:crossAx val="775980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Left HRS vertical </a:t>
            </a:r>
            <a:r>
              <a:rPr lang="en-US" baseline="0"/>
              <a:t>optics calibration precision </a:t>
            </a:r>
            <a:r>
              <a:rPr lang="en-US" sz="1800" b="1" i="0" baseline="0"/>
              <a:t>( </a:t>
            </a:r>
            <a:r>
              <a:rPr lang="el-GR" sz="1800" b="1" i="0" baseline="0"/>
              <a:t>Δ</a:t>
            </a:r>
            <a:r>
              <a:rPr lang="en-US" sz="1800" b="1" i="0" baseline="0"/>
              <a:t> 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Delta</c:v>
          </c:tx>
          <c:spPr>
            <a:ln w="28575">
              <a:noFill/>
            </a:ln>
          </c:spPr>
          <c:xVal>
            <c:numRef>
              <c:f>Sheet1!$A$67:$A$101</c:f>
              <c:numCache>
                <c:formatCode>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Sheet1!$K$67:$K$101</c:f>
              <c:numCache>
                <c:formatCode>0.00</c:formatCode>
                <c:ptCount val="35"/>
                <c:pt idx="0">
                  <c:v>0.11172</c:v>
                </c:pt>
                <c:pt idx="1">
                  <c:v>0.22507099999999999</c:v>
                </c:pt>
                <c:pt idx="2">
                  <c:v>-6.4021900000000007E-2</c:v>
                </c:pt>
                <c:pt idx="3">
                  <c:v>0.10746699999999999</c:v>
                </c:pt>
                <c:pt idx="4">
                  <c:v>0.17366300000000001</c:v>
                </c:pt>
                <c:pt idx="5">
                  <c:v>1.7811400000000002E-2</c:v>
                </c:pt>
                <c:pt idx="6">
                  <c:v>-0.117524</c:v>
                </c:pt>
                <c:pt idx="7">
                  <c:v>-0.114292</c:v>
                </c:pt>
                <c:pt idx="8">
                  <c:v>0.457285</c:v>
                </c:pt>
                <c:pt idx="9">
                  <c:v>-1.2334400000000001</c:v>
                </c:pt>
                <c:pt idx="10">
                  <c:v>0.15693699999999999</c:v>
                </c:pt>
                <c:pt idx="11">
                  <c:v>2.5793E-2</c:v>
                </c:pt>
                <c:pt idx="12">
                  <c:v>0.631104</c:v>
                </c:pt>
                <c:pt idx="13">
                  <c:v>-0.20380799999999999</c:v>
                </c:pt>
                <c:pt idx="14">
                  <c:v>7.8103599999999995E-2</c:v>
                </c:pt>
                <c:pt idx="15">
                  <c:v>9.7084599999999993E-2</c:v>
                </c:pt>
                <c:pt idx="16">
                  <c:v>0.24059</c:v>
                </c:pt>
                <c:pt idx="17">
                  <c:v>0.46864800000000001</c:v>
                </c:pt>
                <c:pt idx="18">
                  <c:v>-0.116534</c:v>
                </c:pt>
                <c:pt idx="19">
                  <c:v>-5.8755500000000002E-2</c:v>
                </c:pt>
                <c:pt idx="20">
                  <c:v>-5.6624500000000001E-2</c:v>
                </c:pt>
                <c:pt idx="21">
                  <c:v>-1.56291E-2</c:v>
                </c:pt>
                <c:pt idx="22">
                  <c:v>0.45767200000000002</c:v>
                </c:pt>
                <c:pt idx="23">
                  <c:v>1.1948300000000001</c:v>
                </c:pt>
                <c:pt idx="24">
                  <c:v>-0.43326900000000002</c:v>
                </c:pt>
                <c:pt idx="25">
                  <c:v>-0.28021600000000002</c:v>
                </c:pt>
                <c:pt idx="26">
                  <c:v>-5.56918E-2</c:v>
                </c:pt>
                <c:pt idx="27">
                  <c:v>-7.2484499999999993E-2</c:v>
                </c:pt>
                <c:pt idx="28">
                  <c:v>-0.15867700000000001</c:v>
                </c:pt>
                <c:pt idx="29">
                  <c:v>0.990676</c:v>
                </c:pt>
                <c:pt idx="30">
                  <c:v>-0.32662999999999998</c:v>
                </c:pt>
                <c:pt idx="31">
                  <c:v>-9.0032000000000001E-2</c:v>
                </c:pt>
                <c:pt idx="32">
                  <c:v>-9.9015099999999995E-2</c:v>
                </c:pt>
                <c:pt idx="33">
                  <c:v>-6.9562100000000002E-2</c:v>
                </c:pt>
                <c:pt idx="34">
                  <c:v>1.1471199999999999</c:v>
                </c:pt>
              </c:numCache>
            </c:numRef>
          </c:yVal>
        </c:ser>
        <c:axId val="89402752"/>
        <c:axId val="88880256"/>
      </c:scatterChart>
      <c:valAx>
        <c:axId val="89402752"/>
        <c:scaling>
          <c:orientation val="minMax"/>
        </c:scaling>
        <c:axPos val="b"/>
        <c:numFmt formatCode="0" sourceLinked="1"/>
        <c:tickLblPos val="nextTo"/>
        <c:crossAx val="88880256"/>
        <c:crosses val="autoZero"/>
        <c:crossBetween val="midCat"/>
      </c:valAx>
      <c:valAx>
        <c:axId val="8888025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100" b="1"/>
                </a:pPr>
                <a:r>
                  <a:rPr lang="en-US" sz="1100" b="1"/>
                  <a:t>Deviation from surveyed hole location (mrad)</a:t>
                </a:r>
              </a:p>
            </c:rich>
          </c:tx>
          <c:layout/>
          <c:spPr>
            <a:ln w="0"/>
          </c:spPr>
        </c:title>
        <c:numFmt formatCode="0.00" sourceLinked="1"/>
        <c:tickLblPos val="nextTo"/>
        <c:crossAx val="894027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Right HRS horizontal</a:t>
            </a:r>
            <a:r>
              <a:rPr lang="en-US" baseline="0"/>
              <a:t> optics calibration precision </a:t>
            </a:r>
            <a:r>
              <a:rPr lang="en-US" sz="1800" b="1" i="0" baseline="0"/>
              <a:t>( </a:t>
            </a:r>
            <a:r>
              <a:rPr lang="el-GR" sz="1800" b="1" i="0" baseline="0"/>
              <a:t>Δ</a:t>
            </a:r>
            <a:r>
              <a:rPr lang="en-US" sz="1800" b="1" i="0" baseline="0"/>
              <a:t> 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Delta</c:v>
          </c:tx>
          <c:spPr>
            <a:ln w="28575">
              <a:noFill/>
            </a:ln>
          </c:spPr>
          <c:xVal>
            <c:numRef>
              <c:f>Sheet1!$A$129:$A$166</c:f>
              <c:numCache>
                <c:formatCode>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Sheet1!$K$129:$K$166</c:f>
              <c:numCache>
                <c:formatCode>0.00</c:formatCode>
                <c:ptCount val="38"/>
                <c:pt idx="0">
                  <c:v>1.95155E-3</c:v>
                </c:pt>
                <c:pt idx="1">
                  <c:v>-0.139705</c:v>
                </c:pt>
                <c:pt idx="2">
                  <c:v>-7.8327800000000003E-2</c:v>
                </c:pt>
                <c:pt idx="3">
                  <c:v>-0.21565500000000001</c:v>
                </c:pt>
                <c:pt idx="4">
                  <c:v>1.8805200000000001E-2</c:v>
                </c:pt>
                <c:pt idx="5">
                  <c:v>-0.37051000000000001</c:v>
                </c:pt>
                <c:pt idx="6">
                  <c:v>-0.121586</c:v>
                </c:pt>
                <c:pt idx="7">
                  <c:v>-3.6776299999999998E-2</c:v>
                </c:pt>
                <c:pt idx="8">
                  <c:v>-6.5181100000000006E-2</c:v>
                </c:pt>
                <c:pt idx="9">
                  <c:v>-8.80383E-2</c:v>
                </c:pt>
                <c:pt idx="10">
                  <c:v>-8.4214800000000006E-2</c:v>
                </c:pt>
                <c:pt idx="11">
                  <c:v>0.26502900000000001</c:v>
                </c:pt>
                <c:pt idx="12">
                  <c:v>0.10133</c:v>
                </c:pt>
                <c:pt idx="13">
                  <c:v>0.21016499999999999</c:v>
                </c:pt>
                <c:pt idx="14">
                  <c:v>0.189916</c:v>
                </c:pt>
                <c:pt idx="15">
                  <c:v>0.25292700000000001</c:v>
                </c:pt>
                <c:pt idx="16">
                  <c:v>3.9877000000000003E-2</c:v>
                </c:pt>
                <c:pt idx="17">
                  <c:v>4.8964300000000002E-3</c:v>
                </c:pt>
                <c:pt idx="18">
                  <c:v>0.15001999999999999</c:v>
                </c:pt>
                <c:pt idx="19">
                  <c:v>2.9494300000000001E-2</c:v>
                </c:pt>
                <c:pt idx="20">
                  <c:v>2.65004E-2</c:v>
                </c:pt>
                <c:pt idx="21">
                  <c:v>-0.113898</c:v>
                </c:pt>
                <c:pt idx="22">
                  <c:v>0.12626899999999999</c:v>
                </c:pt>
                <c:pt idx="23">
                  <c:v>4.69691E-2</c:v>
                </c:pt>
                <c:pt idx="24">
                  <c:v>3.0060900000000002E-2</c:v>
                </c:pt>
                <c:pt idx="25">
                  <c:v>3.6822899999999999E-2</c:v>
                </c:pt>
                <c:pt idx="26">
                  <c:v>-3.4371499999999999E-2</c:v>
                </c:pt>
                <c:pt idx="27">
                  <c:v>-5.2599300000000002E-2</c:v>
                </c:pt>
                <c:pt idx="28">
                  <c:v>0.193963</c:v>
                </c:pt>
                <c:pt idx="29">
                  <c:v>4.8500399999999999E-2</c:v>
                </c:pt>
                <c:pt idx="30">
                  <c:v>-5.1935299999999997E-2</c:v>
                </c:pt>
                <c:pt idx="31">
                  <c:v>0.102877</c:v>
                </c:pt>
                <c:pt idx="32">
                  <c:v>0.20294300000000001</c:v>
                </c:pt>
                <c:pt idx="33">
                  <c:v>0.152673</c:v>
                </c:pt>
                <c:pt idx="34">
                  <c:v>0.11576400000000001</c:v>
                </c:pt>
                <c:pt idx="35">
                  <c:v>0.194249</c:v>
                </c:pt>
                <c:pt idx="36">
                  <c:v>8.8191199999999997E-2</c:v>
                </c:pt>
                <c:pt idx="37">
                  <c:v>0.180481</c:v>
                </c:pt>
              </c:numCache>
            </c:numRef>
          </c:yVal>
        </c:ser>
        <c:axId val="88705664"/>
        <c:axId val="89512192"/>
      </c:scatterChart>
      <c:valAx>
        <c:axId val="88705664"/>
        <c:scaling>
          <c:orientation val="minMax"/>
        </c:scaling>
        <c:axPos val="b"/>
        <c:numFmt formatCode="0" sourceLinked="1"/>
        <c:tickLblPos val="nextTo"/>
        <c:crossAx val="89512192"/>
        <c:crosses val="autoZero"/>
        <c:crossBetween val="midCat"/>
      </c:valAx>
      <c:valAx>
        <c:axId val="8951219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100" b="1"/>
                </a:pPr>
                <a:r>
                  <a:rPr lang="en-US" sz="1100" b="1"/>
                  <a:t>Deviation from surveyed hole location (mrad)</a:t>
                </a:r>
              </a:p>
            </c:rich>
          </c:tx>
          <c:layout/>
          <c:spPr>
            <a:ln w="0"/>
          </c:spPr>
        </c:title>
        <c:numFmt formatCode="0.00" sourceLinked="1"/>
        <c:tickLblPos val="nextTo"/>
        <c:crossAx val="887056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Right HRS vertical</a:t>
            </a:r>
            <a:r>
              <a:rPr lang="en-US" baseline="0"/>
              <a:t> optics calibration precision </a:t>
            </a:r>
            <a:r>
              <a:rPr lang="en-US" sz="1800" b="1" i="0" baseline="0"/>
              <a:t>( </a:t>
            </a:r>
            <a:r>
              <a:rPr lang="el-GR" sz="1800" b="1" i="0" baseline="0"/>
              <a:t>Δ</a:t>
            </a:r>
            <a:r>
              <a:rPr lang="en-US" sz="1800" b="1" i="0" baseline="0"/>
              <a:t> 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Delta</c:v>
          </c:tx>
          <c:spPr>
            <a:ln w="28575">
              <a:noFill/>
            </a:ln>
          </c:spPr>
          <c:xVal>
            <c:numRef>
              <c:f>Sheet1!$A$193:$A$230</c:f>
              <c:numCache>
                <c:formatCode>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Sheet1!$K$193:$K$230</c:f>
              <c:numCache>
                <c:formatCode>0.00</c:formatCode>
                <c:ptCount val="38"/>
                <c:pt idx="0">
                  <c:v>0.16057399999999999</c:v>
                </c:pt>
                <c:pt idx="1">
                  <c:v>-0.119641</c:v>
                </c:pt>
                <c:pt idx="2">
                  <c:v>-0.44726199999999999</c:v>
                </c:pt>
                <c:pt idx="3">
                  <c:v>0.39360499999999998</c:v>
                </c:pt>
                <c:pt idx="4">
                  <c:v>-0.111023</c:v>
                </c:pt>
                <c:pt idx="5">
                  <c:v>0.27287699999999998</c:v>
                </c:pt>
                <c:pt idx="6">
                  <c:v>-0.199651</c:v>
                </c:pt>
                <c:pt idx="7">
                  <c:v>5.8139900000000001E-2</c:v>
                </c:pt>
                <c:pt idx="8">
                  <c:v>6.7691100000000004E-2</c:v>
                </c:pt>
                <c:pt idx="9">
                  <c:v>-1.28284E-2</c:v>
                </c:pt>
                <c:pt idx="10">
                  <c:v>-0.32763999999999999</c:v>
                </c:pt>
                <c:pt idx="11">
                  <c:v>-0.18898100000000001</c:v>
                </c:pt>
                <c:pt idx="12">
                  <c:v>-4.0961999999999998E-2</c:v>
                </c:pt>
                <c:pt idx="13">
                  <c:v>0.175645</c:v>
                </c:pt>
                <c:pt idx="14">
                  <c:v>0.45446599999999998</c:v>
                </c:pt>
                <c:pt idx="15">
                  <c:v>0.20535800000000001</c:v>
                </c:pt>
                <c:pt idx="16">
                  <c:v>-0.50484899999999999</c:v>
                </c:pt>
                <c:pt idx="17">
                  <c:v>-5.21193E-2</c:v>
                </c:pt>
                <c:pt idx="18">
                  <c:v>0.114216</c:v>
                </c:pt>
                <c:pt idx="19">
                  <c:v>0.25879099999999999</c:v>
                </c:pt>
                <c:pt idx="20">
                  <c:v>0.116892</c:v>
                </c:pt>
                <c:pt idx="21">
                  <c:v>9.6779500000000004E-2</c:v>
                </c:pt>
                <c:pt idx="22">
                  <c:v>-0.21771199999999999</c:v>
                </c:pt>
                <c:pt idx="23">
                  <c:v>0.35567199999999999</c:v>
                </c:pt>
                <c:pt idx="24">
                  <c:v>-0.123087</c:v>
                </c:pt>
                <c:pt idx="25">
                  <c:v>-0.16698399999999999</c:v>
                </c:pt>
                <c:pt idx="26">
                  <c:v>0.50445899999999999</c:v>
                </c:pt>
                <c:pt idx="27">
                  <c:v>-0.34121899999999999</c:v>
                </c:pt>
                <c:pt idx="28">
                  <c:v>2.46941E-2</c:v>
                </c:pt>
                <c:pt idx="29">
                  <c:v>-8.2172500000000006E-3</c:v>
                </c:pt>
                <c:pt idx="30">
                  <c:v>8.1181699999999996E-2</c:v>
                </c:pt>
                <c:pt idx="31">
                  <c:v>0.45375900000000002</c:v>
                </c:pt>
                <c:pt idx="32">
                  <c:v>-8.4135000000000001E-2</c:v>
                </c:pt>
                <c:pt idx="33">
                  <c:v>-8.5945999999999995E-2</c:v>
                </c:pt>
                <c:pt idx="34">
                  <c:v>-0.14765300000000001</c:v>
                </c:pt>
                <c:pt idx="35">
                  <c:v>0.53803699999999999</c:v>
                </c:pt>
                <c:pt idx="36">
                  <c:v>0.12737899999999999</c:v>
                </c:pt>
                <c:pt idx="37">
                  <c:v>-5.49568E-2</c:v>
                </c:pt>
              </c:numCache>
            </c:numRef>
          </c:yVal>
        </c:ser>
        <c:axId val="89494656"/>
        <c:axId val="89497984"/>
      </c:scatterChart>
      <c:valAx>
        <c:axId val="89494656"/>
        <c:scaling>
          <c:orientation val="minMax"/>
        </c:scaling>
        <c:axPos val="b"/>
        <c:numFmt formatCode="0" sourceLinked="1"/>
        <c:tickLblPos val="nextTo"/>
        <c:crossAx val="89497984"/>
        <c:crosses val="autoZero"/>
        <c:crossBetween val="midCat"/>
      </c:valAx>
      <c:valAx>
        <c:axId val="8949798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100" b="1"/>
                </a:pPr>
                <a:r>
                  <a:rPr lang="en-US" sz="1100" b="1"/>
                  <a:t>Deviation from surveyed hole location (mrad)</a:t>
                </a:r>
              </a:p>
            </c:rich>
          </c:tx>
          <c:layout/>
          <c:spPr>
            <a:ln w="0"/>
          </c:spPr>
        </c:title>
        <c:numFmt formatCode="0.00" sourceLinked="1"/>
        <c:tickLblPos val="nextTo"/>
        <c:crossAx val="894946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100851</xdr:colOff>
      <xdr:row>41</xdr:row>
      <xdr:rowOff>134471</xdr:rowOff>
    </xdr:from>
    <xdr:to>
      <xdr:col>16</xdr:col>
      <xdr:colOff>795617</xdr:colOff>
      <xdr:row>59</xdr:row>
      <xdr:rowOff>123265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16</xdr:col>
      <xdr:colOff>694766</xdr:colOff>
      <xdr:row>121</xdr:row>
      <xdr:rowOff>179294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169</xdr:row>
      <xdr:rowOff>0</xdr:rowOff>
    </xdr:from>
    <xdr:to>
      <xdr:col>16</xdr:col>
      <xdr:colOff>694766</xdr:colOff>
      <xdr:row>186</xdr:row>
      <xdr:rowOff>179294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234</xdr:row>
      <xdr:rowOff>0</xdr:rowOff>
    </xdr:from>
    <xdr:to>
      <xdr:col>16</xdr:col>
      <xdr:colOff>694766</xdr:colOff>
      <xdr:row>251</xdr:row>
      <xdr:rowOff>179294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4"/>
  <sheetViews>
    <sheetView tabSelected="1" zoomScale="85" zoomScaleNormal="85" workbookViewId="0">
      <selection activeCell="R109" sqref="R109"/>
    </sheetView>
  </sheetViews>
  <sheetFormatPr defaultRowHeight="15"/>
  <cols>
    <col min="1" max="1" width="12.5703125" style="21" bestFit="1" customWidth="1"/>
    <col min="2" max="2" width="12.5703125" style="21" customWidth="1"/>
    <col min="3" max="3" width="17.7109375" style="6" bestFit="1" customWidth="1"/>
    <col min="4" max="4" width="9.42578125" style="1" customWidth="1"/>
    <col min="5" max="5" width="18.5703125" style="1" bestFit="1" customWidth="1"/>
    <col min="6" max="6" width="26.85546875" style="1" customWidth="1"/>
    <col min="7" max="7" width="12" style="1" bestFit="1" customWidth="1"/>
    <col min="8" max="8" width="14.5703125" style="6" bestFit="1" customWidth="1"/>
    <col min="9" max="9" width="19.140625" style="1" bestFit="1" customWidth="1"/>
    <col min="10" max="10" width="19.7109375" style="1" bestFit="1" customWidth="1"/>
    <col min="11" max="11" width="22.5703125" style="1" customWidth="1"/>
    <col min="12" max="12" width="14.5703125" style="6" bestFit="1" customWidth="1"/>
    <col min="13" max="13" width="11.42578125" style="1" bestFit="1" customWidth="1"/>
    <col min="14" max="14" width="9.140625" style="1"/>
    <col min="15" max="15" width="14.42578125" style="1" bestFit="1" customWidth="1"/>
    <col min="16" max="16" width="9.140625" style="1"/>
    <col min="17" max="17" width="12.28515625" style="1" bestFit="1" customWidth="1"/>
    <col min="18" max="16384" width="9.140625" style="1"/>
  </cols>
  <sheetData>
    <row r="1" spans="1:17" ht="23.25">
      <c r="A1" s="7" t="s">
        <v>16</v>
      </c>
      <c r="B1" s="7"/>
      <c r="C1" s="7"/>
      <c r="D1" s="7"/>
      <c r="E1" s="7"/>
      <c r="H1" s="1"/>
      <c r="L1" s="1"/>
    </row>
    <row r="2" spans="1:17">
      <c r="C2" s="1"/>
      <c r="H2" s="1"/>
      <c r="L2" s="1"/>
    </row>
    <row r="3" spans="1:17" ht="33">
      <c r="A3" s="22" t="s">
        <v>0</v>
      </c>
      <c r="B3" s="22" t="s">
        <v>1</v>
      </c>
      <c r="C3" s="2" t="s">
        <v>2</v>
      </c>
      <c r="D3" s="4" t="s">
        <v>17</v>
      </c>
      <c r="E3" s="2" t="s">
        <v>18</v>
      </c>
      <c r="F3" s="2" t="s">
        <v>20</v>
      </c>
      <c r="G3" s="2" t="s">
        <v>8</v>
      </c>
      <c r="H3" s="2" t="s">
        <v>3</v>
      </c>
      <c r="I3" s="2" t="s">
        <v>4</v>
      </c>
      <c r="J3" s="2" t="s">
        <v>5</v>
      </c>
      <c r="K3" s="2" t="s">
        <v>9</v>
      </c>
      <c r="L3" s="3" t="s">
        <v>11</v>
      </c>
      <c r="M3" s="3" t="s">
        <v>12</v>
      </c>
      <c r="N3" s="3"/>
      <c r="O3" s="2" t="s">
        <v>14</v>
      </c>
      <c r="P3" s="5"/>
      <c r="Q3" s="2" t="s">
        <v>15</v>
      </c>
    </row>
    <row r="4" spans="1:17">
      <c r="A4" s="21">
        <v>1</v>
      </c>
      <c r="B4" s="21">
        <v>36</v>
      </c>
      <c r="C4" s="9">
        <v>0.34925</v>
      </c>
      <c r="D4" s="8">
        <v>0.37768200000000002</v>
      </c>
      <c r="E4" s="8">
        <v>1.62022E-2</v>
      </c>
      <c r="F4" s="8">
        <f>SQRT(D4^2-C4^2)</f>
        <v>0.14376414930016457</v>
      </c>
      <c r="G4" s="10">
        <f>1000*(F4/801.08)</f>
        <v>0.17946291169441822</v>
      </c>
      <c r="H4" s="9">
        <v>26.657399999999999</v>
      </c>
      <c r="I4" s="8">
        <v>26.431899999999999</v>
      </c>
      <c r="J4" s="8">
        <v>2.8772099999999998E-2</v>
      </c>
      <c r="K4" s="8">
        <v>-0.225498</v>
      </c>
      <c r="L4" s="9">
        <f>SQRT(G4^2+K4^2)</f>
        <v>0.28819487274731059</v>
      </c>
      <c r="M4" s="8">
        <f t="shared" ref="M4:M38" si="0">L4*B4</f>
        <v>10.375015418903182</v>
      </c>
      <c r="N4" s="8"/>
      <c r="O4" s="8">
        <f t="shared" ref="O4:O38" si="1">G4*B4</f>
        <v>6.4606648209990558</v>
      </c>
      <c r="P4" s="8"/>
      <c r="Q4" s="8">
        <f t="shared" ref="Q4:Q38" si="2">ABS(K4)*B4</f>
        <v>8.1179280000000009</v>
      </c>
    </row>
    <row r="5" spans="1:17">
      <c r="A5" s="21">
        <v>2</v>
      </c>
      <c r="B5" s="21">
        <v>82</v>
      </c>
      <c r="C5" s="9">
        <v>0.34925</v>
      </c>
      <c r="D5" s="8">
        <v>0.33900000000000002</v>
      </c>
      <c r="E5" s="8">
        <v>1.4E-2</v>
      </c>
      <c r="F5" s="8">
        <v>0</v>
      </c>
      <c r="G5" s="10">
        <f t="shared" ref="G5:G38" si="3">1000*(F5/801.08)</f>
        <v>0</v>
      </c>
      <c r="H5" s="9">
        <v>26.657399999999999</v>
      </c>
      <c r="I5" s="8">
        <v>26.5916</v>
      </c>
      <c r="J5" s="8">
        <v>2.36402E-2</v>
      </c>
      <c r="K5" s="8">
        <v>-6.5821599999999994E-2</v>
      </c>
      <c r="L5" s="9">
        <f t="shared" ref="L5:L38" si="4">SQRT(G5^2+K5^2)</f>
        <v>6.5821599999999994E-2</v>
      </c>
      <c r="M5" s="8">
        <f t="shared" si="0"/>
        <v>5.3973711999999994</v>
      </c>
      <c r="N5" s="8"/>
      <c r="O5" s="8">
        <f t="shared" si="1"/>
        <v>0</v>
      </c>
      <c r="P5" s="8"/>
      <c r="Q5" s="8">
        <f t="shared" si="2"/>
        <v>5.3973711999999994</v>
      </c>
    </row>
    <row r="6" spans="1:17">
      <c r="A6" s="21">
        <v>3</v>
      </c>
      <c r="B6" s="21">
        <v>88</v>
      </c>
      <c r="C6" s="9">
        <v>0.34925</v>
      </c>
      <c r="D6" s="8">
        <v>0.409497</v>
      </c>
      <c r="E6" s="8">
        <v>1.96706E-2</v>
      </c>
      <c r="F6" s="8">
        <f t="shared" ref="F6:F38" si="5">SQRT(D6^2-C6^2)</f>
        <v>0.21380418730464562</v>
      </c>
      <c r="G6" s="10">
        <f t="shared" si="3"/>
        <v>0.266894925980733</v>
      </c>
      <c r="H6" s="9">
        <v>26.657399999999999</v>
      </c>
      <c r="I6" s="8">
        <v>26.5884</v>
      </c>
      <c r="J6" s="8">
        <v>2.6701099999999998E-2</v>
      </c>
      <c r="K6" s="8">
        <v>-6.9052199999999994E-2</v>
      </c>
      <c r="L6" s="9">
        <f t="shared" si="4"/>
        <v>0.27568298431187394</v>
      </c>
      <c r="M6" s="8">
        <f t="shared" si="0"/>
        <v>24.260102619444908</v>
      </c>
      <c r="N6" s="8"/>
      <c r="O6" s="8">
        <f t="shared" si="1"/>
        <v>23.486753486304504</v>
      </c>
      <c r="P6" s="8"/>
      <c r="Q6" s="8">
        <f t="shared" si="2"/>
        <v>6.0765935999999998</v>
      </c>
    </row>
    <row r="7" spans="1:17">
      <c r="A7" s="21">
        <v>4</v>
      </c>
      <c r="B7" s="21">
        <v>125</v>
      </c>
      <c r="C7" s="9">
        <v>0.34925</v>
      </c>
      <c r="D7" s="8">
        <v>0.36014800000000002</v>
      </c>
      <c r="E7" s="8">
        <v>1.6913999999999998E-2</v>
      </c>
      <c r="F7" s="8">
        <f t="shared" si="5"/>
        <v>8.7926215681104009E-2</v>
      </c>
      <c r="G7" s="10">
        <f t="shared" si="3"/>
        <v>0.10975959414927847</v>
      </c>
      <c r="H7" s="9">
        <v>26.657399999999999</v>
      </c>
      <c r="I7" s="8">
        <v>26.514199999999999</v>
      </c>
      <c r="J7" s="8">
        <v>2.8734300000000001E-2</v>
      </c>
      <c r="K7" s="8">
        <v>-0.14322099999999999</v>
      </c>
      <c r="L7" s="9">
        <f t="shared" si="4"/>
        <v>0.18044229922281063</v>
      </c>
      <c r="M7" s="8">
        <f t="shared" si="0"/>
        <v>22.555287402851327</v>
      </c>
      <c r="N7" s="8"/>
      <c r="O7" s="8">
        <f t="shared" si="1"/>
        <v>13.719949268659809</v>
      </c>
      <c r="P7" s="8"/>
      <c r="Q7" s="8">
        <f t="shared" si="2"/>
        <v>17.902624999999997</v>
      </c>
    </row>
    <row r="8" spans="1:17">
      <c r="A8" s="21">
        <v>5</v>
      </c>
      <c r="B8" s="21">
        <v>9</v>
      </c>
      <c r="C8" s="9">
        <v>0.34925</v>
      </c>
      <c r="D8" s="8">
        <v>0.41062100000000001</v>
      </c>
      <c r="E8" s="8">
        <v>1.8278099999999999E-2</v>
      </c>
      <c r="F8" s="8">
        <f t="shared" si="5"/>
        <v>0.21594916795625768</v>
      </c>
      <c r="G8" s="10">
        <f t="shared" si="3"/>
        <v>0.26957253702034462</v>
      </c>
      <c r="H8" s="9">
        <v>22.8232</v>
      </c>
      <c r="I8" s="8">
        <v>22.8857</v>
      </c>
      <c r="J8" s="8">
        <v>2.8415099999999999E-2</v>
      </c>
      <c r="K8" s="8">
        <v>6.2439599999999998E-2</v>
      </c>
      <c r="L8" s="9">
        <f t="shared" si="4"/>
        <v>0.27670933551968402</v>
      </c>
      <c r="M8" s="8">
        <f t="shared" si="0"/>
        <v>2.4903840196771561</v>
      </c>
      <c r="N8" s="8"/>
      <c r="O8" s="8">
        <f t="shared" si="1"/>
        <v>2.4261528331831017</v>
      </c>
      <c r="P8" s="8"/>
      <c r="Q8" s="8">
        <f t="shared" si="2"/>
        <v>0.56195640000000002</v>
      </c>
    </row>
    <row r="9" spans="1:17">
      <c r="A9" s="21">
        <v>6</v>
      </c>
      <c r="B9" s="21">
        <v>162</v>
      </c>
      <c r="C9" s="9">
        <v>0.34925</v>
      </c>
      <c r="D9" s="8">
        <v>0.42604799999999998</v>
      </c>
      <c r="E9" s="8">
        <v>1.29613E-2</v>
      </c>
      <c r="F9" s="8">
        <f t="shared" si="5"/>
        <v>0.24401093377961564</v>
      </c>
      <c r="G9" s="10">
        <f t="shared" si="3"/>
        <v>0.30460245391173868</v>
      </c>
      <c r="H9" s="9">
        <v>22.8232</v>
      </c>
      <c r="I9" s="8">
        <v>22.935099999999998</v>
      </c>
      <c r="J9" s="8">
        <v>2.2503800000000001E-2</v>
      </c>
      <c r="K9" s="8">
        <v>0.111871</v>
      </c>
      <c r="L9" s="9">
        <f t="shared" si="4"/>
        <v>0.3244961872966351</v>
      </c>
      <c r="M9" s="8">
        <f t="shared" si="0"/>
        <v>52.568382342054889</v>
      </c>
      <c r="N9" s="8"/>
      <c r="O9" s="8">
        <f t="shared" si="1"/>
        <v>49.345597533701664</v>
      </c>
      <c r="P9" s="8"/>
      <c r="Q9" s="8">
        <f t="shared" si="2"/>
        <v>18.123101999999999</v>
      </c>
    </row>
    <row r="10" spans="1:17">
      <c r="A10" s="21">
        <v>7</v>
      </c>
      <c r="B10" s="21">
        <v>244</v>
      </c>
      <c r="C10" s="9">
        <v>0.34925</v>
      </c>
      <c r="D10" s="8">
        <v>0.42077999999999999</v>
      </c>
      <c r="E10" s="8">
        <v>1.0290499999999999E-2</v>
      </c>
      <c r="F10" s="8">
        <f t="shared" si="5"/>
        <v>0.23469181046640716</v>
      </c>
      <c r="G10" s="10">
        <f t="shared" si="3"/>
        <v>0.29296925458931333</v>
      </c>
      <c r="H10" s="9">
        <v>22.8232</v>
      </c>
      <c r="I10" s="8">
        <v>22.9756</v>
      </c>
      <c r="J10" s="8">
        <v>1.9374300000000001E-2</v>
      </c>
      <c r="K10" s="8">
        <v>0.15238599999999999</v>
      </c>
      <c r="L10" s="9">
        <f t="shared" si="4"/>
        <v>0.33023094514387635</v>
      </c>
      <c r="M10" s="8">
        <f t="shared" si="0"/>
        <v>80.576350615105824</v>
      </c>
      <c r="N10" s="8"/>
      <c r="O10" s="8">
        <f t="shared" si="1"/>
        <v>71.484498119792448</v>
      </c>
      <c r="P10" s="8"/>
      <c r="Q10" s="8">
        <f t="shared" si="2"/>
        <v>37.182183999999999</v>
      </c>
    </row>
    <row r="11" spans="1:17">
      <c r="A11" s="21">
        <v>8</v>
      </c>
      <c r="B11" s="21">
        <v>250</v>
      </c>
      <c r="C11" s="9">
        <v>0.34925</v>
      </c>
      <c r="D11" s="8">
        <v>0.42388799999999999</v>
      </c>
      <c r="E11" s="8">
        <v>1.2272099999999999E-2</v>
      </c>
      <c r="F11" s="8">
        <f t="shared" si="5"/>
        <v>0.24021963709072577</v>
      </c>
      <c r="G11" s="10">
        <f t="shared" si="3"/>
        <v>0.29986972223838537</v>
      </c>
      <c r="H11" s="9">
        <v>22.8232</v>
      </c>
      <c r="I11" s="8">
        <v>22.857600000000001</v>
      </c>
      <c r="J11" s="8">
        <v>2.07572E-2</v>
      </c>
      <c r="K11" s="8">
        <v>3.43399E-2</v>
      </c>
      <c r="L11" s="9">
        <f t="shared" si="4"/>
        <v>0.30182955297209779</v>
      </c>
      <c r="M11" s="8">
        <f t="shared" si="0"/>
        <v>75.457388243024454</v>
      </c>
      <c r="N11" s="8"/>
      <c r="O11" s="8">
        <f t="shared" si="1"/>
        <v>74.967430559596338</v>
      </c>
      <c r="P11" s="8"/>
      <c r="Q11" s="8">
        <f t="shared" si="2"/>
        <v>8.584975</v>
      </c>
    </row>
    <row r="12" spans="1:17">
      <c r="A12" s="21">
        <v>9</v>
      </c>
      <c r="B12" s="21">
        <v>112</v>
      </c>
      <c r="C12" s="9">
        <v>0.34925</v>
      </c>
      <c r="D12" s="8">
        <v>0.47322799999999998</v>
      </c>
      <c r="E12" s="8">
        <v>1.9527699999999999E-2</v>
      </c>
      <c r="F12" s="8">
        <f t="shared" si="5"/>
        <v>0.31932613028689022</v>
      </c>
      <c r="G12" s="10">
        <f t="shared" si="3"/>
        <v>0.39861952649784066</v>
      </c>
      <c r="H12" s="9">
        <v>22.8232</v>
      </c>
      <c r="I12" s="8">
        <v>22.9024</v>
      </c>
      <c r="J12" s="8">
        <v>3.0985499999999999E-2</v>
      </c>
      <c r="K12" s="8">
        <v>7.9146900000000006E-2</v>
      </c>
      <c r="L12" s="9">
        <f t="shared" si="4"/>
        <v>0.40640098263288277</v>
      </c>
      <c r="M12" s="8">
        <f t="shared" si="0"/>
        <v>45.516910054882871</v>
      </c>
      <c r="N12" s="8"/>
      <c r="O12" s="8">
        <f t="shared" si="1"/>
        <v>44.645386967758157</v>
      </c>
      <c r="P12" s="8"/>
      <c r="Q12" s="8">
        <f t="shared" si="2"/>
        <v>8.8644528000000005</v>
      </c>
    </row>
    <row r="13" spans="1:17">
      <c r="A13" s="21">
        <v>10</v>
      </c>
      <c r="B13" s="21">
        <v>7</v>
      </c>
      <c r="C13" s="9">
        <v>0.34925</v>
      </c>
      <c r="D13" s="8">
        <v>0.386627</v>
      </c>
      <c r="E13" s="8">
        <v>6.4407400000000004E-2</v>
      </c>
      <c r="F13" s="8">
        <f t="shared" si="5"/>
        <v>0.16584593642594922</v>
      </c>
      <c r="G13" s="10">
        <f t="shared" si="3"/>
        <v>0.20702793282312529</v>
      </c>
      <c r="H13" s="9">
        <v>19.115100000000002</v>
      </c>
      <c r="I13" s="8">
        <v>19.201499999999999</v>
      </c>
      <c r="J13" s="8">
        <v>0.112473</v>
      </c>
      <c r="K13" s="8">
        <v>8.6359699999999998E-2</v>
      </c>
      <c r="L13" s="9">
        <f t="shared" si="4"/>
        <v>0.22431799471532923</v>
      </c>
      <c r="M13" s="8">
        <f t="shared" si="0"/>
        <v>1.5702259630073045</v>
      </c>
      <c r="N13" s="8"/>
      <c r="O13" s="8">
        <f t="shared" si="1"/>
        <v>1.449195529761877</v>
      </c>
      <c r="P13" s="8"/>
      <c r="Q13" s="8">
        <f t="shared" si="2"/>
        <v>0.60451789999999994</v>
      </c>
    </row>
    <row r="14" spans="1:17">
      <c r="A14" s="21">
        <v>11</v>
      </c>
      <c r="B14" s="21">
        <v>349</v>
      </c>
      <c r="C14" s="9">
        <v>0.34925</v>
      </c>
      <c r="D14" s="8">
        <v>0.42324699999999998</v>
      </c>
      <c r="E14" s="8">
        <v>9.1989399999999992E-3</v>
      </c>
      <c r="F14" s="8">
        <f t="shared" si="5"/>
        <v>0.23908672173293097</v>
      </c>
      <c r="G14" s="10">
        <f t="shared" si="3"/>
        <v>0.2984554872583649</v>
      </c>
      <c r="H14" s="9">
        <v>19.115100000000002</v>
      </c>
      <c r="I14" s="8">
        <v>18.978899999999999</v>
      </c>
      <c r="J14" s="8">
        <v>1.6560499999999999E-2</v>
      </c>
      <c r="K14" s="8">
        <v>-0.13620199999999999</v>
      </c>
      <c r="L14" s="9">
        <f t="shared" si="4"/>
        <v>0.32806502812495575</v>
      </c>
      <c r="M14" s="8">
        <f t="shared" si="0"/>
        <v>114.49469481560956</v>
      </c>
      <c r="N14" s="8"/>
      <c r="O14" s="8">
        <f t="shared" si="1"/>
        <v>104.16096505316935</v>
      </c>
      <c r="P14" s="8"/>
      <c r="Q14" s="8">
        <f t="shared" si="2"/>
        <v>47.534497999999999</v>
      </c>
    </row>
    <row r="15" spans="1:17">
      <c r="A15" s="21">
        <f>A14+1</f>
        <v>12</v>
      </c>
      <c r="B15" s="21">
        <v>426</v>
      </c>
      <c r="C15" s="9">
        <v>0.34925</v>
      </c>
      <c r="D15" s="8">
        <v>0.392571</v>
      </c>
      <c r="E15" s="8">
        <v>9.3937299999999994E-3</v>
      </c>
      <c r="F15" s="8">
        <f t="shared" si="5"/>
        <v>0.1792663592004925</v>
      </c>
      <c r="G15" s="10">
        <f t="shared" si="3"/>
        <v>0.22378084486005453</v>
      </c>
      <c r="H15" s="9">
        <v>19.115100000000002</v>
      </c>
      <c r="I15" s="8">
        <v>18.961099999999998</v>
      </c>
      <c r="J15" s="8">
        <v>1.5541599999999999E-2</v>
      </c>
      <c r="K15" s="8">
        <v>-0.15404499999999999</v>
      </c>
      <c r="L15" s="9">
        <f t="shared" si="4"/>
        <v>0.27167577836693463</v>
      </c>
      <c r="M15" s="8">
        <f t="shared" si="0"/>
        <v>115.73388158431415</v>
      </c>
      <c r="N15" s="8"/>
      <c r="O15" s="8">
        <f t="shared" si="1"/>
        <v>95.330639910383226</v>
      </c>
      <c r="P15" s="8"/>
      <c r="Q15" s="8">
        <f t="shared" si="2"/>
        <v>65.623169999999988</v>
      </c>
    </row>
    <row r="16" spans="1:17">
      <c r="A16" s="21">
        <f t="shared" ref="A16:A38" si="6">A15+1</f>
        <v>13</v>
      </c>
      <c r="B16" s="21">
        <v>172</v>
      </c>
      <c r="C16" s="9">
        <v>0.34925</v>
      </c>
      <c r="D16" s="8">
        <v>0.45700099999999999</v>
      </c>
      <c r="E16" s="8">
        <v>1.84589E-2</v>
      </c>
      <c r="F16" s="8">
        <f t="shared" si="5"/>
        <v>0.29474455296239149</v>
      </c>
      <c r="G16" s="10">
        <f t="shared" si="3"/>
        <v>0.36793398032954444</v>
      </c>
      <c r="H16" s="9">
        <v>19.115100000000002</v>
      </c>
      <c r="I16" s="8">
        <v>19.162600000000001</v>
      </c>
      <c r="J16" s="8">
        <v>3.07008E-2</v>
      </c>
      <c r="K16" s="8">
        <v>4.7487300000000003E-2</v>
      </c>
      <c r="L16" s="9">
        <f t="shared" si="4"/>
        <v>0.37098579156408618</v>
      </c>
      <c r="M16" s="8">
        <f t="shared" si="0"/>
        <v>63.809556149022825</v>
      </c>
      <c r="N16" s="8"/>
      <c r="O16" s="8">
        <f t="shared" si="1"/>
        <v>63.284644616681646</v>
      </c>
      <c r="P16" s="8"/>
      <c r="Q16" s="8">
        <f t="shared" si="2"/>
        <v>8.1678156000000008</v>
      </c>
    </row>
    <row r="17" spans="1:17">
      <c r="A17" s="21">
        <f t="shared" si="6"/>
        <v>14</v>
      </c>
      <c r="B17" s="21">
        <v>261</v>
      </c>
      <c r="C17" s="9">
        <v>0.34925</v>
      </c>
      <c r="D17" s="8">
        <v>0.43571799999999999</v>
      </c>
      <c r="E17" s="8">
        <v>1.1172700000000001E-2</v>
      </c>
      <c r="F17" s="8">
        <f t="shared" si="5"/>
        <v>0.26052756672567295</v>
      </c>
      <c r="G17" s="10">
        <f t="shared" si="3"/>
        <v>0.32522041085244036</v>
      </c>
      <c r="H17" s="9">
        <v>15.2163</v>
      </c>
      <c r="I17" s="8">
        <v>15.158300000000001</v>
      </c>
      <c r="J17" s="8">
        <v>2.03844E-2</v>
      </c>
      <c r="K17" s="8">
        <v>-5.79695E-2</v>
      </c>
      <c r="L17" s="9">
        <f t="shared" si="4"/>
        <v>0.33034645232737114</v>
      </c>
      <c r="M17" s="8">
        <f t="shared" si="0"/>
        <v>86.220424057443864</v>
      </c>
      <c r="N17" s="8"/>
      <c r="O17" s="8">
        <f t="shared" si="1"/>
        <v>84.882527232486936</v>
      </c>
      <c r="P17" s="8"/>
      <c r="Q17" s="8">
        <f t="shared" si="2"/>
        <v>15.130039500000001</v>
      </c>
    </row>
    <row r="18" spans="1:17">
      <c r="A18" s="21">
        <f t="shared" si="6"/>
        <v>15</v>
      </c>
      <c r="B18" s="21">
        <v>485</v>
      </c>
      <c r="C18" s="9">
        <v>0.34925</v>
      </c>
      <c r="D18" s="8">
        <v>0.42443900000000001</v>
      </c>
      <c r="E18" s="8">
        <v>8.1479699999999992E-3</v>
      </c>
      <c r="F18" s="8">
        <f t="shared" si="5"/>
        <v>0.24119059314367966</v>
      </c>
      <c r="G18" s="10">
        <f t="shared" si="3"/>
        <v>0.30108178102521549</v>
      </c>
      <c r="H18" s="9">
        <v>15.2163</v>
      </c>
      <c r="I18" s="8">
        <v>15.19</v>
      </c>
      <c r="J18" s="8">
        <v>1.44624E-2</v>
      </c>
      <c r="K18" s="8">
        <v>-2.6328899999999999E-2</v>
      </c>
      <c r="L18" s="9">
        <f t="shared" si="4"/>
        <v>0.30223078903468092</v>
      </c>
      <c r="M18" s="8">
        <f t="shared" si="0"/>
        <v>146.58193268182026</v>
      </c>
      <c r="N18" s="8"/>
      <c r="O18" s="8">
        <f t="shared" si="1"/>
        <v>146.02466379722952</v>
      </c>
      <c r="P18" s="8"/>
      <c r="Q18" s="8">
        <f t="shared" si="2"/>
        <v>12.7695165</v>
      </c>
    </row>
    <row r="19" spans="1:17">
      <c r="A19" s="21">
        <f t="shared" si="6"/>
        <v>16</v>
      </c>
      <c r="B19" s="21">
        <v>490</v>
      </c>
      <c r="C19" s="9">
        <v>0.34925</v>
      </c>
      <c r="D19" s="8">
        <v>0.41000500000000001</v>
      </c>
      <c r="E19" s="8">
        <v>6.87589E-3</v>
      </c>
      <c r="F19" s="8">
        <f t="shared" si="5"/>
        <v>0.21477555150668337</v>
      </c>
      <c r="G19" s="10">
        <f t="shared" si="3"/>
        <v>0.26810749426609498</v>
      </c>
      <c r="H19" s="9">
        <v>15.2163</v>
      </c>
      <c r="I19" s="8">
        <v>15.186500000000001</v>
      </c>
      <c r="J19" s="8">
        <v>1.2678699999999999E-2</v>
      </c>
      <c r="K19" s="8">
        <v>-2.9816700000000002E-2</v>
      </c>
      <c r="L19" s="9">
        <f t="shared" si="4"/>
        <v>0.26976038271127611</v>
      </c>
      <c r="M19" s="8">
        <f t="shared" si="0"/>
        <v>132.18258752852529</v>
      </c>
      <c r="N19" s="8"/>
      <c r="O19" s="8">
        <f t="shared" si="1"/>
        <v>131.37267219038654</v>
      </c>
      <c r="P19" s="8"/>
      <c r="Q19" s="8">
        <f t="shared" si="2"/>
        <v>14.610183000000001</v>
      </c>
    </row>
    <row r="20" spans="1:17">
      <c r="A20" s="21">
        <f t="shared" si="6"/>
        <v>17</v>
      </c>
      <c r="B20" s="21">
        <v>571</v>
      </c>
      <c r="C20" s="9">
        <v>0.34925</v>
      </c>
      <c r="D20" s="8">
        <v>0.43069800000000003</v>
      </c>
      <c r="E20" s="8">
        <v>7.82769E-3</v>
      </c>
      <c r="F20" s="8">
        <f t="shared" si="5"/>
        <v>0.25204206931383499</v>
      </c>
      <c r="G20" s="10">
        <f t="shared" si="3"/>
        <v>0.31462783905956332</v>
      </c>
      <c r="H20" s="9">
        <v>15.2163</v>
      </c>
      <c r="I20" s="8">
        <v>15.112399999999999</v>
      </c>
      <c r="J20" s="8">
        <v>1.4683E-2</v>
      </c>
      <c r="K20" s="8">
        <v>-0.10392999999999999</v>
      </c>
      <c r="L20" s="9">
        <f t="shared" si="4"/>
        <v>0.33134894297596679</v>
      </c>
      <c r="M20" s="8">
        <f t="shared" si="0"/>
        <v>189.20024643927704</v>
      </c>
      <c r="N20" s="8"/>
      <c r="O20" s="8">
        <f t="shared" si="1"/>
        <v>179.65249610301066</v>
      </c>
      <c r="P20" s="8"/>
      <c r="Q20" s="8">
        <f t="shared" si="2"/>
        <v>59.344029999999997</v>
      </c>
    </row>
    <row r="21" spans="1:17">
      <c r="A21" s="21">
        <f t="shared" si="6"/>
        <v>18</v>
      </c>
      <c r="B21" s="21">
        <v>465</v>
      </c>
      <c r="C21" s="9">
        <v>0.34925</v>
      </c>
      <c r="D21" s="8">
        <v>0.424898</v>
      </c>
      <c r="E21" s="8">
        <v>1.07831E-2</v>
      </c>
      <c r="F21" s="8">
        <f t="shared" si="5"/>
        <v>0.24199741301096589</v>
      </c>
      <c r="G21" s="10">
        <f t="shared" si="3"/>
        <v>0.30208894618635579</v>
      </c>
      <c r="H21" s="9">
        <v>15.2163</v>
      </c>
      <c r="I21" s="8">
        <v>15.139099999999999</v>
      </c>
      <c r="J21" s="8">
        <v>1.8970999999999998E-2</v>
      </c>
      <c r="K21" s="8">
        <v>-7.7144000000000004E-2</v>
      </c>
      <c r="L21" s="9">
        <f t="shared" si="4"/>
        <v>0.31178346355120079</v>
      </c>
      <c r="M21" s="8">
        <f t="shared" si="0"/>
        <v>144.97931055130837</v>
      </c>
      <c r="N21" s="8"/>
      <c r="O21" s="8">
        <f t="shared" si="1"/>
        <v>140.47135997665544</v>
      </c>
      <c r="P21" s="8"/>
      <c r="Q21" s="8">
        <f t="shared" si="2"/>
        <v>35.871960000000001</v>
      </c>
    </row>
    <row r="22" spans="1:17">
      <c r="A22" s="21">
        <f t="shared" si="6"/>
        <v>19</v>
      </c>
      <c r="B22" s="21">
        <v>283</v>
      </c>
      <c r="C22" s="9">
        <v>0.34925</v>
      </c>
      <c r="D22" s="8">
        <v>0.45690399999999998</v>
      </c>
      <c r="E22" s="8">
        <v>9.1867200000000006E-3</v>
      </c>
      <c r="F22" s="8">
        <f t="shared" si="5"/>
        <v>0.29459413218188846</v>
      </c>
      <c r="G22" s="10">
        <f t="shared" si="3"/>
        <v>0.36774620784676743</v>
      </c>
      <c r="H22" s="9">
        <v>7.6392899999999999</v>
      </c>
      <c r="I22" s="8">
        <v>7.6613499999999997</v>
      </c>
      <c r="J22" s="8">
        <v>1.55628E-2</v>
      </c>
      <c r="K22" s="8">
        <v>2.2058500000000002E-2</v>
      </c>
      <c r="L22" s="9">
        <f t="shared" si="4"/>
        <v>0.36840718072253675</v>
      </c>
      <c r="M22" s="8">
        <f t="shared" si="0"/>
        <v>104.25923214447791</v>
      </c>
      <c r="N22" s="8"/>
      <c r="O22" s="8">
        <f t="shared" si="1"/>
        <v>104.07217682063518</v>
      </c>
      <c r="P22" s="8"/>
      <c r="Q22" s="8">
        <f t="shared" si="2"/>
        <v>6.2425555000000008</v>
      </c>
    </row>
    <row r="23" spans="1:17">
      <c r="A23" s="21">
        <f t="shared" si="6"/>
        <v>20</v>
      </c>
      <c r="B23" s="21">
        <v>598</v>
      </c>
      <c r="C23" s="9">
        <v>0.34925</v>
      </c>
      <c r="D23" s="8">
        <v>0.42938100000000001</v>
      </c>
      <c r="E23" s="8">
        <v>6.0205600000000003E-3</v>
      </c>
      <c r="F23" s="8">
        <f t="shared" si="5"/>
        <v>0.24978486875909836</v>
      </c>
      <c r="G23" s="10">
        <f t="shared" si="3"/>
        <v>0.31181014225682618</v>
      </c>
      <c r="H23" s="9">
        <v>7.6392899999999999</v>
      </c>
      <c r="I23" s="8">
        <v>7.8020399999999999</v>
      </c>
      <c r="J23" s="8">
        <v>1.0394E-2</v>
      </c>
      <c r="K23" s="8">
        <v>0.162748</v>
      </c>
      <c r="L23" s="9">
        <f t="shared" si="4"/>
        <v>0.35172784410424796</v>
      </c>
      <c r="M23" s="8">
        <f t="shared" si="0"/>
        <v>210.33325077434029</v>
      </c>
      <c r="N23" s="8"/>
      <c r="O23" s="8">
        <f t="shared" si="1"/>
        <v>186.46246506958207</v>
      </c>
      <c r="P23" s="8"/>
      <c r="Q23" s="8">
        <f t="shared" si="2"/>
        <v>97.323304000000007</v>
      </c>
    </row>
    <row r="24" spans="1:17">
      <c r="A24" s="21">
        <f t="shared" si="6"/>
        <v>21</v>
      </c>
      <c r="B24" s="21">
        <v>786</v>
      </c>
      <c r="C24" s="9">
        <v>0.34925</v>
      </c>
      <c r="D24" s="8">
        <v>0.38410100000000003</v>
      </c>
      <c r="E24" s="8">
        <v>4.7827800000000004E-3</v>
      </c>
      <c r="F24" s="8">
        <f t="shared" si="5"/>
        <v>0.1598687452287032</v>
      </c>
      <c r="G24" s="10">
        <f t="shared" si="3"/>
        <v>0.19956651673828232</v>
      </c>
      <c r="H24" s="9">
        <v>7.6392899999999999</v>
      </c>
      <c r="I24" s="8">
        <v>7.66995</v>
      </c>
      <c r="J24" s="8">
        <v>8.4713400000000008E-3</v>
      </c>
      <c r="K24" s="8">
        <v>3.0660300000000001E-2</v>
      </c>
      <c r="L24" s="9">
        <f t="shared" si="4"/>
        <v>0.20190802014566217</v>
      </c>
      <c r="M24" s="8">
        <f t="shared" si="0"/>
        <v>158.69970383449046</v>
      </c>
      <c r="N24" s="8"/>
      <c r="O24" s="8">
        <f t="shared" si="1"/>
        <v>156.85928215628991</v>
      </c>
      <c r="P24" s="8"/>
      <c r="Q24" s="8">
        <f t="shared" si="2"/>
        <v>24.098995800000001</v>
      </c>
    </row>
    <row r="25" spans="1:17">
      <c r="A25" s="21">
        <f t="shared" si="6"/>
        <v>22</v>
      </c>
      <c r="B25" s="21">
        <v>779</v>
      </c>
      <c r="C25" s="9">
        <v>0.34925</v>
      </c>
      <c r="D25" s="8">
        <v>0.40404899999999999</v>
      </c>
      <c r="E25" s="8">
        <v>5.4107599999999997E-3</v>
      </c>
      <c r="F25" s="8">
        <f t="shared" si="5"/>
        <v>0.20317488009348</v>
      </c>
      <c r="G25" s="10">
        <f t="shared" si="3"/>
        <v>0.25362620474045033</v>
      </c>
      <c r="H25" s="9">
        <v>7.6392899999999999</v>
      </c>
      <c r="I25" s="8">
        <v>7.6160500000000004</v>
      </c>
      <c r="J25" s="8">
        <v>9.4825799999999991E-3</v>
      </c>
      <c r="K25" s="8">
        <v>-2.3238999999999999E-2</v>
      </c>
      <c r="L25" s="9">
        <f t="shared" si="4"/>
        <v>0.25468863903214223</v>
      </c>
      <c r="M25" s="8">
        <f t="shared" si="0"/>
        <v>198.40244980603879</v>
      </c>
      <c r="N25" s="8"/>
      <c r="O25" s="8">
        <f t="shared" si="1"/>
        <v>197.57481349281082</v>
      </c>
      <c r="P25" s="8"/>
      <c r="Q25" s="8">
        <f t="shared" si="2"/>
        <v>18.103180999999999</v>
      </c>
    </row>
    <row r="26" spans="1:17">
      <c r="A26" s="21">
        <f t="shared" si="6"/>
        <v>23</v>
      </c>
      <c r="B26" s="21">
        <v>534</v>
      </c>
      <c r="C26" s="9">
        <v>0.67249999999999999</v>
      </c>
      <c r="D26" s="8">
        <v>0.69789400000000001</v>
      </c>
      <c r="E26" s="8">
        <v>5.2776000000000003E-3</v>
      </c>
      <c r="F26" s="8">
        <f t="shared" si="5"/>
        <v>0.18654700543294719</v>
      </c>
      <c r="G26" s="10">
        <f t="shared" si="3"/>
        <v>0.23286938312396663</v>
      </c>
      <c r="H26" s="9">
        <v>7.6392899999999999</v>
      </c>
      <c r="I26" s="8">
        <v>7.6374300000000002</v>
      </c>
      <c r="J26" s="8">
        <v>1.0264799999999999E-2</v>
      </c>
      <c r="K26" s="8">
        <v>-1.8627699999999999E-3</v>
      </c>
      <c r="L26" s="9">
        <f t="shared" si="4"/>
        <v>0.23287683334460227</v>
      </c>
      <c r="M26" s="8">
        <f t="shared" si="0"/>
        <v>124.35622900601761</v>
      </c>
      <c r="N26" s="8"/>
      <c r="O26" s="8">
        <f t="shared" si="1"/>
        <v>124.35225058819817</v>
      </c>
      <c r="P26" s="8"/>
      <c r="Q26" s="8">
        <f t="shared" si="2"/>
        <v>0.99471917999999993</v>
      </c>
    </row>
    <row r="27" spans="1:17">
      <c r="A27" s="21">
        <f t="shared" si="6"/>
        <v>24</v>
      </c>
      <c r="B27" s="21">
        <v>328</v>
      </c>
      <c r="C27" s="9">
        <v>0.34925</v>
      </c>
      <c r="D27" s="8">
        <v>0.444799</v>
      </c>
      <c r="E27" s="8">
        <v>1.34582E-2</v>
      </c>
      <c r="F27" s="8">
        <f t="shared" si="5"/>
        <v>0.27544616152889118</v>
      </c>
      <c r="G27" s="10">
        <f t="shared" si="3"/>
        <v>0.34384351316833667</v>
      </c>
      <c r="H27" s="9">
        <v>7.6392899999999999</v>
      </c>
      <c r="I27" s="8">
        <v>7.7414800000000001</v>
      </c>
      <c r="J27" s="8">
        <v>2.4306500000000002E-2</v>
      </c>
      <c r="K27" s="8">
        <v>0.102191</v>
      </c>
      <c r="L27" s="9">
        <f t="shared" si="4"/>
        <v>0.35870790628162086</v>
      </c>
      <c r="M27" s="8">
        <f t="shared" si="0"/>
        <v>117.65619326037164</v>
      </c>
      <c r="N27" s="8"/>
      <c r="O27" s="8">
        <f t="shared" si="1"/>
        <v>112.78067231921443</v>
      </c>
      <c r="P27" s="8"/>
      <c r="Q27" s="8">
        <f t="shared" si="2"/>
        <v>33.518647999999999</v>
      </c>
    </row>
    <row r="28" spans="1:17">
      <c r="A28" s="21">
        <f t="shared" si="6"/>
        <v>25</v>
      </c>
      <c r="B28" s="21">
        <v>69</v>
      </c>
      <c r="C28" s="9">
        <v>0.34925</v>
      </c>
      <c r="D28" s="8">
        <v>0.47802899999999998</v>
      </c>
      <c r="E28" s="8">
        <v>9.9947400000000002E-3</v>
      </c>
      <c r="F28" s="8">
        <f t="shared" si="5"/>
        <v>0.3263987780936074</v>
      </c>
      <c r="G28" s="10">
        <f t="shared" si="3"/>
        <v>0.40744841725371667</v>
      </c>
      <c r="H28" s="9">
        <v>3.137</v>
      </c>
      <c r="I28" s="8">
        <v>2.9531999999999998</v>
      </c>
      <c r="J28" s="8">
        <v>1.7429E-2</v>
      </c>
      <c r="K28" s="8">
        <v>-0.183804</v>
      </c>
      <c r="L28" s="9">
        <f t="shared" si="4"/>
        <v>0.44698783332274133</v>
      </c>
      <c r="M28" s="8">
        <f t="shared" si="0"/>
        <v>30.842160499269152</v>
      </c>
      <c r="N28" s="8"/>
      <c r="O28" s="8">
        <f t="shared" si="1"/>
        <v>28.113940790506451</v>
      </c>
      <c r="P28" s="8"/>
      <c r="Q28" s="8">
        <f t="shared" si="2"/>
        <v>12.682475999999999</v>
      </c>
    </row>
    <row r="29" spans="1:17">
      <c r="A29" s="21">
        <f t="shared" si="6"/>
        <v>26</v>
      </c>
      <c r="B29" s="21">
        <v>832</v>
      </c>
      <c r="C29" s="9">
        <v>0.34925</v>
      </c>
      <c r="D29" s="8">
        <v>0.455343</v>
      </c>
      <c r="E29" s="8">
        <v>7.3511599999999998E-3</v>
      </c>
      <c r="F29" s="8">
        <f t="shared" si="5"/>
        <v>0.29216722120901922</v>
      </c>
      <c r="G29" s="10">
        <f t="shared" si="3"/>
        <v>0.36471665902159484</v>
      </c>
      <c r="H29" s="9">
        <v>3.137</v>
      </c>
      <c r="I29" s="8">
        <v>3.3292099999999998</v>
      </c>
      <c r="J29" s="8">
        <v>1.19729E-2</v>
      </c>
      <c r="K29" s="8">
        <v>0.19220400000000001</v>
      </c>
      <c r="L29" s="9">
        <f t="shared" si="4"/>
        <v>0.41226280329890819</v>
      </c>
      <c r="M29" s="8">
        <f t="shared" si="0"/>
        <v>343.00265234469163</v>
      </c>
      <c r="N29" s="8"/>
      <c r="O29" s="8">
        <f t="shared" si="1"/>
        <v>303.44426030596691</v>
      </c>
      <c r="P29" s="8"/>
      <c r="Q29" s="8">
        <f t="shared" si="2"/>
        <v>159.91372800000002</v>
      </c>
    </row>
    <row r="30" spans="1:17">
      <c r="A30" s="21">
        <f t="shared" si="6"/>
        <v>27</v>
      </c>
      <c r="B30" s="21">
        <v>1346</v>
      </c>
      <c r="C30" s="9">
        <v>0.34925</v>
      </c>
      <c r="D30" s="8">
        <v>0.40092499999999998</v>
      </c>
      <c r="E30" s="8">
        <v>4.9303100000000002E-3</v>
      </c>
      <c r="F30" s="8">
        <f t="shared" si="5"/>
        <v>0.19688903759478327</v>
      </c>
      <c r="G30" s="10">
        <f t="shared" si="3"/>
        <v>0.24577949467566693</v>
      </c>
      <c r="H30" s="9">
        <v>3.137</v>
      </c>
      <c r="I30" s="8">
        <v>3.2403400000000002</v>
      </c>
      <c r="J30" s="8">
        <v>8.1660599999999993E-3</v>
      </c>
      <c r="K30" s="8">
        <v>0.103334</v>
      </c>
      <c r="L30" s="9">
        <f t="shared" si="4"/>
        <v>0.26661859567371926</v>
      </c>
      <c r="M30" s="8">
        <f t="shared" si="0"/>
        <v>358.86862977682614</v>
      </c>
      <c r="N30" s="8"/>
      <c r="O30" s="8">
        <f t="shared" si="1"/>
        <v>330.81919983344767</v>
      </c>
      <c r="P30" s="8"/>
      <c r="Q30" s="8">
        <f t="shared" si="2"/>
        <v>139.08756399999999</v>
      </c>
    </row>
    <row r="31" spans="1:17">
      <c r="A31" s="21">
        <f t="shared" si="6"/>
        <v>28</v>
      </c>
      <c r="B31" s="21">
        <v>1423</v>
      </c>
      <c r="C31" s="9">
        <v>0.34925</v>
      </c>
      <c r="D31" s="8">
        <v>0.38244</v>
      </c>
      <c r="E31" s="8">
        <v>4.7495899999999997E-3</v>
      </c>
      <c r="F31" s="8">
        <f t="shared" si="5"/>
        <v>0.15583578247629776</v>
      </c>
      <c r="G31" s="10">
        <f t="shared" si="3"/>
        <v>0.19453210974721347</v>
      </c>
      <c r="H31" s="9">
        <v>3.137</v>
      </c>
      <c r="I31" s="8">
        <v>3.0731899999999999</v>
      </c>
      <c r="J31" s="8">
        <v>8.0907199999999992E-3</v>
      </c>
      <c r="K31" s="8">
        <v>-6.3816100000000001E-2</v>
      </c>
      <c r="L31" s="9">
        <f t="shared" si="4"/>
        <v>0.20473210872237874</v>
      </c>
      <c r="M31" s="8">
        <f t="shared" si="0"/>
        <v>291.33379071194491</v>
      </c>
      <c r="N31" s="8"/>
      <c r="O31" s="8">
        <f t="shared" si="1"/>
        <v>276.81919217028474</v>
      </c>
      <c r="P31" s="8"/>
      <c r="Q31" s="8">
        <f t="shared" si="2"/>
        <v>90.810310299999998</v>
      </c>
    </row>
    <row r="32" spans="1:17">
      <c r="A32" s="21">
        <f t="shared" si="6"/>
        <v>29</v>
      </c>
      <c r="B32" s="21">
        <v>1145</v>
      </c>
      <c r="C32" s="9">
        <v>0.34925</v>
      </c>
      <c r="D32" s="8">
        <v>0.42196299999999998</v>
      </c>
      <c r="E32" s="8">
        <v>5.5995000000000003E-3</v>
      </c>
      <c r="F32" s="8">
        <f t="shared" si="5"/>
        <v>0.23680627286666195</v>
      </c>
      <c r="G32" s="10">
        <f t="shared" si="3"/>
        <v>0.29560876924484691</v>
      </c>
      <c r="H32" s="9">
        <v>3.137</v>
      </c>
      <c r="I32" s="8">
        <v>3.1400299999999999</v>
      </c>
      <c r="J32" s="8">
        <v>9.1672100000000003E-3</v>
      </c>
      <c r="K32" s="8">
        <v>3.0204300000000002E-3</v>
      </c>
      <c r="L32" s="9">
        <f t="shared" si="4"/>
        <v>0.29562419970604242</v>
      </c>
      <c r="M32" s="8">
        <f t="shared" si="0"/>
        <v>338.48970866341858</v>
      </c>
      <c r="N32" s="8"/>
      <c r="O32" s="8">
        <f t="shared" si="1"/>
        <v>338.47204078534969</v>
      </c>
      <c r="P32" s="8"/>
      <c r="Q32" s="8">
        <f t="shared" si="2"/>
        <v>3.45839235</v>
      </c>
    </row>
    <row r="33" spans="1:17">
      <c r="A33" s="21">
        <f t="shared" si="6"/>
        <v>30</v>
      </c>
      <c r="B33" s="21">
        <v>626</v>
      </c>
      <c r="C33" s="9">
        <v>0.34925</v>
      </c>
      <c r="D33" s="8">
        <v>0.381828</v>
      </c>
      <c r="E33" s="8">
        <v>8.4772700000000003E-3</v>
      </c>
      <c r="F33" s="8">
        <f t="shared" si="5"/>
        <v>0.15432776511049459</v>
      </c>
      <c r="G33" s="10">
        <f t="shared" si="3"/>
        <v>0.19264962938844382</v>
      </c>
      <c r="H33" s="9">
        <v>3.137</v>
      </c>
      <c r="I33" s="8">
        <v>3.3948399999999999</v>
      </c>
      <c r="J33" s="8">
        <v>1.43626E-2</v>
      </c>
      <c r="K33" s="8">
        <v>0.25783099999999998</v>
      </c>
      <c r="L33" s="9">
        <f t="shared" si="4"/>
        <v>0.32185509824221326</v>
      </c>
      <c r="M33" s="8">
        <f t="shared" si="0"/>
        <v>201.48129149962548</v>
      </c>
      <c r="N33" s="8"/>
      <c r="O33" s="8">
        <f t="shared" si="1"/>
        <v>120.59866799716583</v>
      </c>
      <c r="P33" s="8"/>
      <c r="Q33" s="8">
        <f t="shared" si="2"/>
        <v>161.40220599999998</v>
      </c>
    </row>
    <row r="34" spans="1:17">
      <c r="A34" s="21">
        <f t="shared" si="6"/>
        <v>31</v>
      </c>
      <c r="B34" s="21">
        <v>545</v>
      </c>
      <c r="C34" s="9">
        <v>0.34925</v>
      </c>
      <c r="D34" s="8">
        <v>0.521478</v>
      </c>
      <c r="E34" s="8">
        <v>9.0820199999999997E-3</v>
      </c>
      <c r="F34" s="8">
        <f t="shared" si="5"/>
        <v>0.38725152289435866</v>
      </c>
      <c r="G34" s="10">
        <f t="shared" si="3"/>
        <v>0.4834117976910654</v>
      </c>
      <c r="H34" s="9">
        <v>0.124831</v>
      </c>
      <c r="I34" s="8">
        <v>0.15160100000000001</v>
      </c>
      <c r="J34" s="8">
        <v>1.36426E-2</v>
      </c>
      <c r="K34" s="8">
        <v>2.6769000000000001E-2</v>
      </c>
      <c r="L34" s="9">
        <f t="shared" si="4"/>
        <v>0.48415239905210378</v>
      </c>
      <c r="M34" s="8">
        <f t="shared" si="0"/>
        <v>263.86305748339657</v>
      </c>
      <c r="N34" s="8"/>
      <c r="O34" s="8">
        <f t="shared" si="1"/>
        <v>263.45942974163063</v>
      </c>
      <c r="P34" s="8"/>
      <c r="Q34" s="8">
        <f t="shared" si="2"/>
        <v>14.589105</v>
      </c>
    </row>
    <row r="35" spans="1:17">
      <c r="A35" s="21">
        <f t="shared" si="6"/>
        <v>32</v>
      </c>
      <c r="B35" s="21">
        <v>1461</v>
      </c>
      <c r="C35" s="9">
        <v>0.34925</v>
      </c>
      <c r="D35" s="8">
        <v>0.46371499999999999</v>
      </c>
      <c r="E35" s="8">
        <v>5.2222400000000004E-3</v>
      </c>
      <c r="F35" s="8">
        <f t="shared" si="5"/>
        <v>0.3050508789120267</v>
      </c>
      <c r="G35" s="10">
        <f t="shared" si="3"/>
        <v>0.38079951928899325</v>
      </c>
      <c r="H35" s="9">
        <v>0.124831</v>
      </c>
      <c r="I35" s="8">
        <v>0.31122</v>
      </c>
      <c r="J35" s="8">
        <v>8.5871400000000001E-3</v>
      </c>
      <c r="K35" s="8">
        <v>0.186389</v>
      </c>
      <c r="L35" s="9">
        <f t="shared" si="4"/>
        <v>0.42396831628286602</v>
      </c>
      <c r="M35" s="8">
        <f t="shared" si="0"/>
        <v>619.4177100892673</v>
      </c>
      <c r="N35" s="8"/>
      <c r="O35" s="8">
        <f t="shared" si="1"/>
        <v>556.34809768121909</v>
      </c>
      <c r="P35" s="8"/>
      <c r="Q35" s="8">
        <f t="shared" si="2"/>
        <v>272.31432899999999</v>
      </c>
    </row>
    <row r="36" spans="1:17">
      <c r="A36" s="21">
        <f t="shared" si="6"/>
        <v>33</v>
      </c>
      <c r="B36" s="21">
        <v>1628</v>
      </c>
      <c r="C36" s="9">
        <v>0.67249999999999999</v>
      </c>
      <c r="D36" s="8">
        <v>0.68500000000000005</v>
      </c>
      <c r="E36" s="8">
        <v>2E-3</v>
      </c>
      <c r="F36" s="8">
        <f t="shared" si="5"/>
        <v>0.13026415470113062</v>
      </c>
      <c r="G36" s="10">
        <f t="shared" si="3"/>
        <v>0.16261066897329929</v>
      </c>
      <c r="H36" s="9">
        <v>0.124831</v>
      </c>
      <c r="I36" s="8">
        <v>0.11050699999999999</v>
      </c>
      <c r="J36" s="8">
        <v>4.8371300000000002E-3</v>
      </c>
      <c r="K36" s="8">
        <v>-1.43249E-2</v>
      </c>
      <c r="L36" s="9">
        <f t="shared" si="4"/>
        <v>0.16324041296184569</v>
      </c>
      <c r="M36" s="8">
        <f t="shared" si="0"/>
        <v>265.7553923018848</v>
      </c>
      <c r="N36" s="8"/>
      <c r="O36" s="8">
        <f t="shared" si="1"/>
        <v>264.73016908853123</v>
      </c>
      <c r="P36" s="8"/>
      <c r="Q36" s="8">
        <f t="shared" si="2"/>
        <v>23.320937199999999</v>
      </c>
    </row>
    <row r="37" spans="1:17">
      <c r="A37" s="21">
        <f t="shared" si="6"/>
        <v>34</v>
      </c>
      <c r="B37" s="21">
        <v>1627</v>
      </c>
      <c r="C37" s="9">
        <v>0.34925</v>
      </c>
      <c r="D37" s="8">
        <v>0.390179</v>
      </c>
      <c r="E37" s="8">
        <v>3.8107599999999998E-3</v>
      </c>
      <c r="F37" s="8">
        <f t="shared" si="5"/>
        <v>0.17396577117640125</v>
      </c>
      <c r="G37" s="10">
        <f t="shared" si="3"/>
        <v>0.21716404251310886</v>
      </c>
      <c r="H37" s="9">
        <v>6.6984999999999996E-3</v>
      </c>
      <c r="I37" s="8">
        <v>8.82521E-2</v>
      </c>
      <c r="J37" s="8">
        <v>6.6984999999999996E-3</v>
      </c>
      <c r="K37" s="8">
        <v>8.82521E-2</v>
      </c>
      <c r="L37" s="9">
        <f t="shared" si="4"/>
        <v>0.2344112934886998</v>
      </c>
      <c r="M37" s="8">
        <f t="shared" si="0"/>
        <v>381.38717450611455</v>
      </c>
      <c r="N37" s="8"/>
      <c r="O37" s="8">
        <f t="shared" si="1"/>
        <v>353.32589716882813</v>
      </c>
      <c r="P37" s="8"/>
      <c r="Q37" s="8">
        <f t="shared" si="2"/>
        <v>143.58616670000001</v>
      </c>
    </row>
    <row r="38" spans="1:17">
      <c r="A38" s="23">
        <f t="shared" si="6"/>
        <v>35</v>
      </c>
      <c r="B38" s="23">
        <v>1140</v>
      </c>
      <c r="C38" s="12">
        <v>0.34925</v>
      </c>
      <c r="D38" s="11">
        <v>0.36458499999999999</v>
      </c>
      <c r="E38" s="11">
        <v>5.8196899999999998E-3</v>
      </c>
      <c r="F38" s="11">
        <f t="shared" si="5"/>
        <v>0.1046262860136017</v>
      </c>
      <c r="G38" s="11">
        <f t="shared" si="3"/>
        <v>0.13060653868977093</v>
      </c>
      <c r="H38" s="12">
        <v>1.07671E-2</v>
      </c>
      <c r="I38" s="11">
        <v>0.33375300000000002</v>
      </c>
      <c r="J38" s="11">
        <v>1.07671E-2</v>
      </c>
      <c r="K38" s="11">
        <v>0.33375300000000002</v>
      </c>
      <c r="L38" s="12">
        <f t="shared" si="4"/>
        <v>0.35839800914280012</v>
      </c>
      <c r="M38" s="11">
        <f t="shared" si="0"/>
        <v>408.57373042279215</v>
      </c>
      <c r="N38" s="11"/>
      <c r="O38" s="11">
        <f t="shared" si="1"/>
        <v>148.89145410633887</v>
      </c>
      <c r="P38" s="11"/>
      <c r="Q38" s="11">
        <f t="shared" si="2"/>
        <v>380.47842000000003</v>
      </c>
    </row>
    <row r="39" spans="1:17">
      <c r="A39" s="21" t="s">
        <v>10</v>
      </c>
      <c r="B39" s="21">
        <f>SUM(B4:B38)</f>
        <v>19484</v>
      </c>
      <c r="C39" s="8"/>
      <c r="D39" s="8"/>
      <c r="E39" s="8"/>
      <c r="F39" s="8"/>
      <c r="G39" s="8"/>
      <c r="H39" s="8"/>
      <c r="I39" s="8"/>
      <c r="J39" s="8"/>
      <c r="K39" s="8"/>
      <c r="L39" s="20" t="s">
        <v>10</v>
      </c>
      <c r="M39" s="8">
        <f>SUM(M4:M38)</f>
        <v>5730.6924088112419</v>
      </c>
      <c r="N39" s="8"/>
      <c r="O39" s="8">
        <f>SUM(O4:O38)</f>
        <v>5100.2896081157605</v>
      </c>
      <c r="P39" s="8"/>
      <c r="Q39" s="8">
        <f>SUM(Q4:Q38)</f>
        <v>1952.3919565299998</v>
      </c>
    </row>
    <row r="40" spans="1:17" ht="30">
      <c r="C40" s="8"/>
      <c r="D40" s="8"/>
      <c r="E40" s="8"/>
      <c r="F40" s="8"/>
      <c r="G40" s="8"/>
      <c r="H40" s="8"/>
      <c r="I40" s="8"/>
      <c r="J40" s="8"/>
      <c r="K40" s="8"/>
      <c r="L40" s="14" t="s">
        <v>13</v>
      </c>
      <c r="M40" s="25">
        <f>M39/B39</f>
        <v>0.29412299367744005</v>
      </c>
      <c r="N40" s="19"/>
      <c r="O40" s="26">
        <f>O39/B39</f>
        <v>0.26176809731655515</v>
      </c>
      <c r="P40" s="19"/>
      <c r="Q40" s="27">
        <f>Q39/B39</f>
        <v>0.10020488382929582</v>
      </c>
    </row>
    <row r="41" spans="1:17">
      <c r="C41" s="1"/>
      <c r="H41" s="1"/>
      <c r="L41" s="1"/>
    </row>
    <row r="42" spans="1:17">
      <c r="C42" s="1"/>
      <c r="H42" s="1"/>
      <c r="L42" s="1"/>
    </row>
    <row r="43" spans="1:17">
      <c r="C43" s="1"/>
      <c r="H43" s="1"/>
      <c r="L43" s="1"/>
    </row>
    <row r="44" spans="1:17">
      <c r="C44" s="1"/>
      <c r="H44" s="1"/>
      <c r="L44" s="1"/>
    </row>
    <row r="45" spans="1:17">
      <c r="C45" s="1"/>
      <c r="H45" s="1"/>
      <c r="L45" s="1"/>
    </row>
    <row r="46" spans="1:17">
      <c r="C46" s="1"/>
      <c r="H46" s="1"/>
      <c r="L46" s="1"/>
    </row>
    <row r="47" spans="1:17">
      <c r="C47" s="1"/>
      <c r="H47" s="1"/>
      <c r="L47" s="1"/>
    </row>
    <row r="48" spans="1:17">
      <c r="C48" s="1"/>
      <c r="H48" s="1"/>
      <c r="L48" s="1"/>
    </row>
    <row r="49" spans="1:17">
      <c r="C49" s="1"/>
      <c r="H49" s="1"/>
      <c r="L49" s="1"/>
    </row>
    <row r="50" spans="1:17">
      <c r="C50" s="1"/>
      <c r="H50" s="1"/>
      <c r="L50" s="1"/>
    </row>
    <row r="51" spans="1:17">
      <c r="C51" s="1"/>
      <c r="H51" s="1"/>
      <c r="L51" s="1"/>
    </row>
    <row r="52" spans="1:17">
      <c r="C52" s="1"/>
      <c r="H52" s="1"/>
      <c r="L52" s="1"/>
    </row>
    <row r="53" spans="1:17">
      <c r="C53" s="1"/>
      <c r="H53" s="1"/>
      <c r="L53" s="1"/>
    </row>
    <row r="54" spans="1:17">
      <c r="C54" s="1"/>
      <c r="H54" s="1"/>
      <c r="L54" s="1"/>
    </row>
    <row r="55" spans="1:17">
      <c r="C55" s="1"/>
      <c r="H55" s="1"/>
      <c r="L55" s="1"/>
    </row>
    <row r="56" spans="1:17">
      <c r="C56" s="1"/>
      <c r="H56" s="1"/>
      <c r="L56" s="1"/>
    </row>
    <row r="57" spans="1:17">
      <c r="C57" s="1"/>
      <c r="H57" s="1"/>
      <c r="L57" s="1"/>
    </row>
    <row r="58" spans="1:17">
      <c r="C58" s="1"/>
      <c r="H58" s="1"/>
      <c r="L58" s="1"/>
    </row>
    <row r="59" spans="1:17">
      <c r="C59" s="1"/>
      <c r="H59" s="1"/>
      <c r="L59" s="1"/>
    </row>
    <row r="60" spans="1:17">
      <c r="C60" s="1"/>
      <c r="H60" s="1"/>
      <c r="L60" s="1"/>
    </row>
    <row r="61" spans="1:17">
      <c r="C61" s="1"/>
      <c r="H61" s="1"/>
      <c r="L61" s="1"/>
    </row>
    <row r="62" spans="1:17">
      <c r="C62" s="1"/>
      <c r="H62" s="1"/>
      <c r="L62" s="1"/>
    </row>
    <row r="63" spans="1:17">
      <c r="C63" s="1"/>
      <c r="H63" s="1"/>
      <c r="L63" s="1"/>
    </row>
    <row r="64" spans="1:17" ht="23.25">
      <c r="A64" s="15" t="s">
        <v>19</v>
      </c>
      <c r="B64" s="15"/>
      <c r="C64" s="15"/>
      <c r="D64" s="15"/>
      <c r="E64" s="15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33.75">
      <c r="A66" s="22" t="s">
        <v>0</v>
      </c>
      <c r="B66" s="22" t="s">
        <v>1</v>
      </c>
      <c r="C66" s="4" t="s">
        <v>2</v>
      </c>
      <c r="D66" s="4" t="s">
        <v>17</v>
      </c>
      <c r="E66" s="4" t="s">
        <v>18</v>
      </c>
      <c r="F66" s="4" t="s">
        <v>20</v>
      </c>
      <c r="G66" s="4" t="s">
        <v>8</v>
      </c>
      <c r="H66" s="4" t="s">
        <v>7</v>
      </c>
      <c r="I66" s="4" t="s">
        <v>6</v>
      </c>
      <c r="J66" s="4" t="s">
        <v>5</v>
      </c>
      <c r="K66" s="4" t="s">
        <v>9</v>
      </c>
      <c r="L66" s="16" t="s">
        <v>11</v>
      </c>
      <c r="M66" s="16" t="s">
        <v>12</v>
      </c>
      <c r="N66" s="17"/>
      <c r="O66" s="4" t="s">
        <v>14</v>
      </c>
      <c r="P66" s="17"/>
      <c r="Q66" s="4" t="s">
        <v>15</v>
      </c>
    </row>
    <row r="67" spans="1:17">
      <c r="A67" s="21">
        <v>1</v>
      </c>
      <c r="B67" s="21">
        <v>36</v>
      </c>
      <c r="C67" s="9">
        <v>0.34925</v>
      </c>
      <c r="D67" s="8">
        <v>1.4627699999999999</v>
      </c>
      <c r="E67" s="8">
        <v>7.32984E-2</v>
      </c>
      <c r="F67" s="8">
        <f>SQRT(D67^2-C67^2)</f>
        <v>1.4204648923503882</v>
      </c>
      <c r="G67" s="10">
        <f>1000*F67/801.08</f>
        <v>1.7731873125660211</v>
      </c>
      <c r="H67" s="9">
        <v>26.3443</v>
      </c>
      <c r="I67" s="8">
        <v>26.456099999999999</v>
      </c>
      <c r="J67" s="8">
        <v>0.10981200000000001</v>
      </c>
      <c r="K67" s="8">
        <v>0.11172</v>
      </c>
      <c r="L67" s="9">
        <f>SQRT(G67^2+K67^2)</f>
        <v>1.7767032965143923</v>
      </c>
      <c r="M67" s="8">
        <f t="shared" ref="M67:M101" si="7">L67*B67</f>
        <v>63.961318674518125</v>
      </c>
      <c r="N67" s="8"/>
      <c r="O67" s="8">
        <f t="shared" ref="O67:O101" si="8">G67*B67</f>
        <v>63.834743252376761</v>
      </c>
      <c r="P67" s="8"/>
      <c r="Q67" s="8">
        <f t="shared" ref="Q67:Q101" si="9">ABS(K67)*B67</f>
        <v>4.0219199999999997</v>
      </c>
    </row>
    <row r="68" spans="1:17">
      <c r="A68" s="21">
        <v>2</v>
      </c>
      <c r="B68" s="21">
        <v>82</v>
      </c>
      <c r="C68" s="9">
        <v>0.34925</v>
      </c>
      <c r="D68" s="8">
        <v>1.2358100000000001</v>
      </c>
      <c r="E68" s="8">
        <v>7.1412699999999996E-2</v>
      </c>
      <c r="F68" s="8">
        <f t="shared" ref="F68:F101" si="10">SQRT(D68^2-C68^2)</f>
        <v>1.1854327452875595</v>
      </c>
      <c r="G68" s="10">
        <f t="shared" ref="G68:G101" si="11">1000*F68/801.08</f>
        <v>1.4797932107749032</v>
      </c>
      <c r="H68" s="9">
        <v>10.020899999999999</v>
      </c>
      <c r="I68" s="8">
        <v>10.246</v>
      </c>
      <c r="J68" s="8">
        <v>0.10030799999999999</v>
      </c>
      <c r="K68" s="8">
        <v>0.22507099999999999</v>
      </c>
      <c r="L68" s="9">
        <f t="shared" ref="L68:L101" si="12">SQRT(G68^2+K68^2)</f>
        <v>1.4968115785550622</v>
      </c>
      <c r="M68" s="8">
        <f t="shared" si="7"/>
        <v>122.7385494415151</v>
      </c>
      <c r="N68" s="8"/>
      <c r="O68" s="8">
        <f t="shared" si="8"/>
        <v>121.34304328354206</v>
      </c>
      <c r="P68" s="8"/>
      <c r="Q68" s="8">
        <f t="shared" si="9"/>
        <v>18.455821999999998</v>
      </c>
    </row>
    <row r="69" spans="1:17">
      <c r="A69" s="21">
        <v>3</v>
      </c>
      <c r="B69" s="21">
        <v>88</v>
      </c>
      <c r="C69" s="9">
        <v>0.34925</v>
      </c>
      <c r="D69" s="8">
        <v>1.3145899999999999</v>
      </c>
      <c r="E69" s="8">
        <v>7.4557499999999999E-2</v>
      </c>
      <c r="F69" s="8">
        <f t="shared" si="10"/>
        <v>1.2673481390683461</v>
      </c>
      <c r="G69" s="10">
        <f t="shared" si="11"/>
        <v>1.5820494071357993</v>
      </c>
      <c r="H69" s="9">
        <v>-6.5298400000000001</v>
      </c>
      <c r="I69" s="8">
        <v>-6.5938600000000003</v>
      </c>
      <c r="J69" s="8">
        <v>0.113686</v>
      </c>
      <c r="K69" s="8">
        <v>-6.4021900000000007E-2</v>
      </c>
      <c r="L69" s="9">
        <f t="shared" si="12"/>
        <v>1.5833442867229932</v>
      </c>
      <c r="M69" s="8">
        <f t="shared" si="7"/>
        <v>139.3342972316234</v>
      </c>
      <c r="N69" s="8"/>
      <c r="O69" s="8">
        <f t="shared" si="8"/>
        <v>139.22034782795035</v>
      </c>
      <c r="P69" s="8"/>
      <c r="Q69" s="8">
        <f t="shared" si="9"/>
        <v>5.6339272000000005</v>
      </c>
    </row>
    <row r="70" spans="1:17">
      <c r="A70" s="21">
        <v>4</v>
      </c>
      <c r="B70" s="21">
        <v>125</v>
      </c>
      <c r="C70" s="9">
        <v>0.34925</v>
      </c>
      <c r="D70" s="8">
        <v>1.51183</v>
      </c>
      <c r="E70" s="8">
        <v>7.0675699999999994E-2</v>
      </c>
      <c r="F70" s="8">
        <f t="shared" si="10"/>
        <v>1.4709365677689845</v>
      </c>
      <c r="G70" s="10">
        <f t="shared" si="11"/>
        <v>1.8361918507127684</v>
      </c>
      <c r="H70" s="9">
        <v>-22.886900000000001</v>
      </c>
      <c r="I70" s="8">
        <v>-22.779399999999999</v>
      </c>
      <c r="J70" s="8">
        <v>0.123886</v>
      </c>
      <c r="K70" s="8">
        <v>0.10746699999999999</v>
      </c>
      <c r="L70" s="9">
        <f t="shared" si="12"/>
        <v>1.8393340285856132</v>
      </c>
      <c r="M70" s="8">
        <f t="shared" si="7"/>
        <v>229.91675357320165</v>
      </c>
      <c r="N70" s="8"/>
      <c r="O70" s="8">
        <f t="shared" si="8"/>
        <v>229.52398133909605</v>
      </c>
      <c r="P70" s="8"/>
      <c r="Q70" s="8">
        <f t="shared" si="9"/>
        <v>13.433375</v>
      </c>
    </row>
    <row r="71" spans="1:17">
      <c r="A71" s="21">
        <v>5</v>
      </c>
      <c r="B71" s="21">
        <v>9</v>
      </c>
      <c r="C71" s="9">
        <v>0.34925</v>
      </c>
      <c r="D71" s="8">
        <v>1.37853</v>
      </c>
      <c r="E71" s="8">
        <v>5.8338000000000001E-2</v>
      </c>
      <c r="F71" s="8">
        <f t="shared" si="10"/>
        <v>1.333555172611917</v>
      </c>
      <c r="G71" s="10">
        <f t="shared" si="11"/>
        <v>1.6646966253207132</v>
      </c>
      <c r="H71" s="9">
        <v>34.5488</v>
      </c>
      <c r="I71" s="8">
        <v>34.722499999999997</v>
      </c>
      <c r="J71" s="8">
        <v>9.4854499999999994E-2</v>
      </c>
      <c r="K71" s="8">
        <v>0.17366300000000001</v>
      </c>
      <c r="L71" s="9">
        <f t="shared" si="12"/>
        <v>1.673730471707787</v>
      </c>
      <c r="M71" s="8">
        <f t="shared" si="7"/>
        <v>15.063574245370082</v>
      </c>
      <c r="N71" s="8"/>
      <c r="O71" s="8">
        <f t="shared" si="8"/>
        <v>14.982269627886419</v>
      </c>
      <c r="P71" s="8"/>
      <c r="Q71" s="8">
        <f t="shared" si="9"/>
        <v>1.562967</v>
      </c>
    </row>
    <row r="72" spans="1:17">
      <c r="A72" s="21">
        <v>6</v>
      </c>
      <c r="B72" s="21">
        <v>162</v>
      </c>
      <c r="C72" s="9">
        <v>0.34925</v>
      </c>
      <c r="D72" s="8">
        <v>1.29572</v>
      </c>
      <c r="E72" s="8">
        <v>4.2036200000000003E-2</v>
      </c>
      <c r="F72" s="8">
        <f t="shared" si="10"/>
        <v>1.2477639023068425</v>
      </c>
      <c r="G72" s="10">
        <f t="shared" si="11"/>
        <v>1.5576021150282648</v>
      </c>
      <c r="H72" s="9">
        <v>18.231400000000001</v>
      </c>
      <c r="I72" s="8">
        <v>18.249199999999998</v>
      </c>
      <c r="J72" s="8">
        <v>7.4817800000000004E-2</v>
      </c>
      <c r="K72" s="8">
        <v>1.7811400000000002E-2</v>
      </c>
      <c r="L72" s="9">
        <f t="shared" si="12"/>
        <v>1.5577039496356437</v>
      </c>
      <c r="M72" s="8">
        <f t="shared" si="7"/>
        <v>252.34803984097428</v>
      </c>
      <c r="N72" s="8"/>
      <c r="O72" s="8">
        <f t="shared" si="8"/>
        <v>252.33154263457891</v>
      </c>
      <c r="P72" s="8"/>
      <c r="Q72" s="8">
        <f t="shared" si="9"/>
        <v>2.8854468000000004</v>
      </c>
    </row>
    <row r="73" spans="1:17">
      <c r="A73" s="21">
        <v>7</v>
      </c>
      <c r="B73" s="21">
        <v>244</v>
      </c>
      <c r="C73" s="9">
        <v>0.34925</v>
      </c>
      <c r="D73" s="8">
        <v>1.4036500000000001</v>
      </c>
      <c r="E73" s="8">
        <v>4.2609500000000002E-2</v>
      </c>
      <c r="F73" s="8">
        <f t="shared" si="10"/>
        <v>1.3595064398523458</v>
      </c>
      <c r="G73" s="10">
        <f t="shared" si="11"/>
        <v>1.6970919756483067</v>
      </c>
      <c r="H73" s="9">
        <v>1.8724700000000001</v>
      </c>
      <c r="I73" s="8">
        <v>1.75495</v>
      </c>
      <c r="J73" s="8">
        <v>7.0104100000000003E-2</v>
      </c>
      <c r="K73" s="8">
        <v>-0.117524</v>
      </c>
      <c r="L73" s="9">
        <f t="shared" si="12"/>
        <v>1.7011563903374296</v>
      </c>
      <c r="M73" s="8">
        <f t="shared" si="7"/>
        <v>415.08215924233281</v>
      </c>
      <c r="N73" s="8"/>
      <c r="O73" s="8">
        <f t="shared" si="8"/>
        <v>414.09044205818685</v>
      </c>
      <c r="P73" s="8"/>
      <c r="Q73" s="8">
        <f t="shared" si="9"/>
        <v>28.675856</v>
      </c>
    </row>
    <row r="74" spans="1:17">
      <c r="A74" s="21">
        <v>8</v>
      </c>
      <c r="B74" s="21">
        <v>250</v>
      </c>
      <c r="C74" s="9">
        <v>0.34925</v>
      </c>
      <c r="D74" s="8">
        <v>1.61703</v>
      </c>
      <c r="E74" s="8">
        <v>5.0378399999999997E-2</v>
      </c>
      <c r="F74" s="8">
        <f t="shared" si="10"/>
        <v>1.5788636604849704</v>
      </c>
      <c r="G74" s="10">
        <f t="shared" si="11"/>
        <v>1.9709188351787215</v>
      </c>
      <c r="H74" s="9">
        <v>-14.6776</v>
      </c>
      <c r="I74" s="8">
        <v>-14.7919</v>
      </c>
      <c r="J74" s="8">
        <v>8.0259499999999998E-2</v>
      </c>
      <c r="K74" s="8">
        <v>-0.114292</v>
      </c>
      <c r="L74" s="9">
        <f t="shared" si="12"/>
        <v>1.9742299045770348</v>
      </c>
      <c r="M74" s="8">
        <f t="shared" si="7"/>
        <v>493.55747614425871</v>
      </c>
      <c r="N74" s="8"/>
      <c r="O74" s="8">
        <f t="shared" si="8"/>
        <v>492.72970879468039</v>
      </c>
      <c r="P74" s="8"/>
      <c r="Q74" s="8">
        <f t="shared" si="9"/>
        <v>28.573</v>
      </c>
    </row>
    <row r="75" spans="1:17">
      <c r="A75" s="21">
        <v>9</v>
      </c>
      <c r="B75" s="21">
        <v>112</v>
      </c>
      <c r="C75" s="9">
        <v>0.34925</v>
      </c>
      <c r="D75" s="8">
        <v>1.50084</v>
      </c>
      <c r="E75" s="8">
        <v>6.4696100000000006E-2</v>
      </c>
      <c r="F75" s="8">
        <f t="shared" si="10"/>
        <v>1.4596387029330238</v>
      </c>
      <c r="G75" s="10">
        <f t="shared" si="11"/>
        <v>1.822088559111479</v>
      </c>
      <c r="H75" s="9">
        <v>-31.283000000000001</v>
      </c>
      <c r="I75" s="8">
        <v>-30.825800000000001</v>
      </c>
      <c r="J75" s="8">
        <v>0.11198900000000001</v>
      </c>
      <c r="K75" s="8">
        <v>0.457285</v>
      </c>
      <c r="L75" s="9">
        <f t="shared" si="12"/>
        <v>1.878594231991024</v>
      </c>
      <c r="M75" s="8">
        <f t="shared" si="7"/>
        <v>210.4025539829947</v>
      </c>
      <c r="N75" s="8"/>
      <c r="O75" s="8">
        <f t="shared" si="8"/>
        <v>204.07391862048564</v>
      </c>
      <c r="P75" s="8"/>
      <c r="Q75" s="8">
        <f t="shared" si="9"/>
        <v>51.215919999999997</v>
      </c>
    </row>
    <row r="76" spans="1:17">
      <c r="A76" s="21">
        <v>10</v>
      </c>
      <c r="B76" s="21">
        <v>7</v>
      </c>
      <c r="C76" s="9">
        <v>0.34925</v>
      </c>
      <c r="D76" s="8">
        <v>-0.90727199999999997</v>
      </c>
      <c r="E76" s="8">
        <v>0.193163</v>
      </c>
      <c r="F76" s="8">
        <f t="shared" si="10"/>
        <v>0.83735710391922991</v>
      </c>
      <c r="G76" s="10">
        <f t="shared" si="11"/>
        <v>1.0452852448185324</v>
      </c>
      <c r="H76" s="9">
        <v>42.780299999999997</v>
      </c>
      <c r="I76" s="8">
        <v>41.546900000000001</v>
      </c>
      <c r="J76" s="8">
        <v>0.32352500000000001</v>
      </c>
      <c r="K76" s="8">
        <v>-1.2334400000000001</v>
      </c>
      <c r="L76" s="9">
        <f t="shared" si="12"/>
        <v>1.6167855382317531</v>
      </c>
      <c r="M76" s="8">
        <f t="shared" si="7"/>
        <v>11.317498767622272</v>
      </c>
      <c r="N76" s="8"/>
      <c r="O76" s="8">
        <f t="shared" si="8"/>
        <v>7.3169967137297265</v>
      </c>
      <c r="P76" s="8"/>
      <c r="Q76" s="8">
        <f t="shared" si="9"/>
        <v>8.6340800000000009</v>
      </c>
    </row>
    <row r="77" spans="1:17">
      <c r="A77" s="21">
        <v>11</v>
      </c>
      <c r="B77" s="21">
        <v>349</v>
      </c>
      <c r="C77" s="9">
        <v>0.34925</v>
      </c>
      <c r="D77" s="8">
        <v>1.4609000000000001</v>
      </c>
      <c r="E77" s="8">
        <v>3.77855E-2</v>
      </c>
      <c r="F77" s="8">
        <f t="shared" si="10"/>
        <v>1.4185391244163836</v>
      </c>
      <c r="G77" s="10">
        <f t="shared" si="11"/>
        <v>1.7707833480006785</v>
      </c>
      <c r="H77" s="9">
        <v>10.020899999999999</v>
      </c>
      <c r="I77" s="8">
        <v>10.1778</v>
      </c>
      <c r="J77" s="8">
        <v>5.9922700000000002E-2</v>
      </c>
      <c r="K77" s="8">
        <v>0.15693699999999999</v>
      </c>
      <c r="L77" s="9">
        <f t="shared" si="12"/>
        <v>1.7777240751943177</v>
      </c>
      <c r="M77" s="8">
        <f t="shared" si="7"/>
        <v>620.4257022428169</v>
      </c>
      <c r="N77" s="8"/>
      <c r="O77" s="8">
        <f t="shared" si="8"/>
        <v>618.00338845223678</v>
      </c>
      <c r="P77" s="8"/>
      <c r="Q77" s="8">
        <f t="shared" si="9"/>
        <v>54.771012999999996</v>
      </c>
    </row>
    <row r="78" spans="1:17">
      <c r="A78" s="21">
        <f>A77+1</f>
        <v>12</v>
      </c>
      <c r="B78" s="21">
        <v>426</v>
      </c>
      <c r="C78" s="9">
        <v>0.34925</v>
      </c>
      <c r="D78" s="8">
        <v>1.54505</v>
      </c>
      <c r="E78" s="8">
        <v>3.9080499999999997E-2</v>
      </c>
      <c r="F78" s="8">
        <f t="shared" si="10"/>
        <v>1.505059447330902</v>
      </c>
      <c r="G78" s="10">
        <f t="shared" si="11"/>
        <v>1.8787879454372871</v>
      </c>
      <c r="H78" s="9">
        <v>-6.5298400000000001</v>
      </c>
      <c r="I78" s="8">
        <v>-6.5040500000000003</v>
      </c>
      <c r="J78" s="8">
        <v>6.2642699999999996E-2</v>
      </c>
      <c r="K78" s="8">
        <v>2.5793E-2</v>
      </c>
      <c r="L78" s="9">
        <f t="shared" si="12"/>
        <v>1.8789649871057903</v>
      </c>
      <c r="M78" s="8">
        <f t="shared" si="7"/>
        <v>800.4390845070667</v>
      </c>
      <c r="N78" s="8"/>
      <c r="O78" s="8">
        <f t="shared" si="8"/>
        <v>800.36366475628427</v>
      </c>
      <c r="P78" s="8"/>
      <c r="Q78" s="8">
        <f t="shared" si="9"/>
        <v>10.987818000000001</v>
      </c>
    </row>
    <row r="79" spans="1:17">
      <c r="A79" s="21">
        <f t="shared" ref="A79:A101" si="13">A78+1</f>
        <v>13</v>
      </c>
      <c r="B79" s="21">
        <v>172</v>
      </c>
      <c r="C79" s="9">
        <v>0.34925</v>
      </c>
      <c r="D79" s="8">
        <v>1.5321100000000001</v>
      </c>
      <c r="E79" s="8">
        <v>6.8540599999999993E-2</v>
      </c>
      <c r="F79" s="8">
        <f t="shared" si="10"/>
        <v>1.4917725998288078</v>
      </c>
      <c r="G79" s="10">
        <f t="shared" si="11"/>
        <v>1.862201777386538</v>
      </c>
      <c r="H79" s="9">
        <v>-39.421599999999998</v>
      </c>
      <c r="I79" s="8">
        <v>-38.790500000000002</v>
      </c>
      <c r="J79" s="8">
        <v>0.105806</v>
      </c>
      <c r="K79" s="8">
        <v>0.631104</v>
      </c>
      <c r="L79" s="9">
        <f t="shared" si="12"/>
        <v>1.9662369436356295</v>
      </c>
      <c r="M79" s="8">
        <f t="shared" si="7"/>
        <v>338.19275430532826</v>
      </c>
      <c r="N79" s="8"/>
      <c r="O79" s="8">
        <f t="shared" si="8"/>
        <v>320.29870571048457</v>
      </c>
      <c r="P79" s="8"/>
      <c r="Q79" s="8">
        <f t="shared" si="9"/>
        <v>108.549888</v>
      </c>
    </row>
    <row r="80" spans="1:17">
      <c r="A80" s="21">
        <f t="shared" si="13"/>
        <v>14</v>
      </c>
      <c r="B80" s="21">
        <v>261</v>
      </c>
      <c r="C80" s="9">
        <v>0.34925</v>
      </c>
      <c r="D80" s="8">
        <v>1.2854000000000001</v>
      </c>
      <c r="E80" s="8">
        <v>3.6186400000000001E-2</v>
      </c>
      <c r="F80" s="8">
        <f t="shared" si="10"/>
        <v>1.2370438947345401</v>
      </c>
      <c r="G80" s="10">
        <f t="shared" si="11"/>
        <v>1.5442201711870724</v>
      </c>
      <c r="H80" s="9">
        <v>34.5488</v>
      </c>
      <c r="I80" s="8">
        <v>34.344999999999999</v>
      </c>
      <c r="J80" s="8">
        <v>6.1378099999999998E-2</v>
      </c>
      <c r="K80" s="8">
        <v>-0.20380799999999999</v>
      </c>
      <c r="L80" s="9">
        <f t="shared" si="12"/>
        <v>1.557611517023751</v>
      </c>
      <c r="M80" s="8">
        <f t="shared" si="7"/>
        <v>406.53660594319899</v>
      </c>
      <c r="N80" s="8"/>
      <c r="O80" s="8">
        <f t="shared" si="8"/>
        <v>403.04146467982594</v>
      </c>
      <c r="P80" s="8"/>
      <c r="Q80" s="8">
        <f t="shared" si="9"/>
        <v>53.193887999999994</v>
      </c>
    </row>
    <row r="81" spans="1:17">
      <c r="A81" s="21">
        <f t="shared" si="13"/>
        <v>15</v>
      </c>
      <c r="B81" s="21">
        <v>485</v>
      </c>
      <c r="C81" s="9">
        <v>0.34925</v>
      </c>
      <c r="D81" s="8">
        <v>1.4435800000000001</v>
      </c>
      <c r="E81" s="8">
        <v>3.1857099999999999E-2</v>
      </c>
      <c r="F81" s="8">
        <f t="shared" si="10"/>
        <v>1.4006954179620921</v>
      </c>
      <c r="G81" s="8">
        <f t="shared" si="11"/>
        <v>1.7485087855920658</v>
      </c>
      <c r="H81" s="9">
        <v>18.231400000000001</v>
      </c>
      <c r="I81" s="8">
        <v>18.3095</v>
      </c>
      <c r="J81" s="8">
        <v>5.2301300000000002E-2</v>
      </c>
      <c r="K81" s="8">
        <v>7.8103599999999995E-2</v>
      </c>
      <c r="L81" s="9">
        <f t="shared" si="12"/>
        <v>1.7502523091330577</v>
      </c>
      <c r="M81" s="8">
        <f t="shared" si="7"/>
        <v>848.87236992953297</v>
      </c>
      <c r="N81" s="8"/>
      <c r="O81" s="8">
        <f t="shared" si="8"/>
        <v>848.02676101215195</v>
      </c>
      <c r="P81" s="8"/>
      <c r="Q81" s="8">
        <f t="shared" si="9"/>
        <v>37.880246</v>
      </c>
    </row>
    <row r="82" spans="1:17">
      <c r="A82" s="21">
        <f t="shared" si="13"/>
        <v>16</v>
      </c>
      <c r="B82" s="21">
        <v>490</v>
      </c>
      <c r="C82" s="9">
        <v>0.34925</v>
      </c>
      <c r="D82" s="8">
        <v>1.6085799999999999</v>
      </c>
      <c r="E82" s="8">
        <v>3.0905800000000001E-2</v>
      </c>
      <c r="F82" s="8">
        <f t="shared" si="10"/>
        <v>1.5702082836044393</v>
      </c>
      <c r="G82" s="10">
        <f t="shared" si="11"/>
        <v>1.9601142003350964</v>
      </c>
      <c r="H82" s="9">
        <v>1.8724700000000001</v>
      </c>
      <c r="I82" s="8">
        <v>1.9695499999999999</v>
      </c>
      <c r="J82" s="8">
        <v>5.0401300000000003E-2</v>
      </c>
      <c r="K82" s="8">
        <v>9.7084599999999993E-2</v>
      </c>
      <c r="L82" s="9">
        <f t="shared" si="12"/>
        <v>1.9625170312413736</v>
      </c>
      <c r="M82" s="8">
        <f t="shared" si="7"/>
        <v>961.63334530827308</v>
      </c>
      <c r="N82" s="8"/>
      <c r="O82" s="8">
        <f t="shared" si="8"/>
        <v>960.45595816419723</v>
      </c>
      <c r="P82" s="8"/>
      <c r="Q82" s="8">
        <f t="shared" si="9"/>
        <v>47.571453999999996</v>
      </c>
    </row>
    <row r="83" spans="1:17">
      <c r="A83" s="21">
        <f t="shared" si="13"/>
        <v>17</v>
      </c>
      <c r="B83" s="21">
        <v>571</v>
      </c>
      <c r="C83" s="9">
        <v>0.34925</v>
      </c>
      <c r="D83" s="8">
        <v>1.6145099999999999</v>
      </c>
      <c r="E83" s="8">
        <v>3.3971700000000001E-2</v>
      </c>
      <c r="F83" s="8">
        <f t="shared" si="10"/>
        <v>1.5762826452130976</v>
      </c>
      <c r="G83" s="10">
        <f t="shared" si="11"/>
        <v>1.9676969156802036</v>
      </c>
      <c r="H83" s="9">
        <v>-14.6776</v>
      </c>
      <c r="I83" s="8">
        <v>-14.436999999999999</v>
      </c>
      <c r="J83" s="8">
        <v>5.5220100000000001E-2</v>
      </c>
      <c r="K83" s="8">
        <v>0.24059</v>
      </c>
      <c r="L83" s="9">
        <f t="shared" si="12"/>
        <v>1.9823508014671334</v>
      </c>
      <c r="M83" s="8">
        <f t="shared" si="7"/>
        <v>1131.9223076377332</v>
      </c>
      <c r="N83" s="8"/>
      <c r="O83" s="8">
        <f t="shared" si="8"/>
        <v>1123.5549388533962</v>
      </c>
      <c r="P83" s="8"/>
      <c r="Q83" s="8">
        <f t="shared" si="9"/>
        <v>137.37689</v>
      </c>
    </row>
    <row r="84" spans="1:17">
      <c r="A84" s="21">
        <f t="shared" si="13"/>
        <v>18</v>
      </c>
      <c r="B84" s="21">
        <v>465</v>
      </c>
      <c r="C84" s="9">
        <v>0.34925</v>
      </c>
      <c r="D84" s="8">
        <v>1.72282</v>
      </c>
      <c r="E84" s="8">
        <v>4.5372099999999999E-2</v>
      </c>
      <c r="F84" s="8">
        <f t="shared" si="10"/>
        <v>1.6870486625761572</v>
      </c>
      <c r="G84" s="10">
        <f t="shared" si="11"/>
        <v>2.1059677717283631</v>
      </c>
      <c r="H84" s="9">
        <v>-31.283000000000001</v>
      </c>
      <c r="I84" s="8">
        <v>-30.814399999999999</v>
      </c>
      <c r="J84" s="8">
        <v>7.5180999999999998E-2</v>
      </c>
      <c r="K84" s="8">
        <v>0.46864800000000001</v>
      </c>
      <c r="L84" s="9">
        <f t="shared" si="12"/>
        <v>2.1574826079165801</v>
      </c>
      <c r="M84" s="8">
        <f t="shared" si="7"/>
        <v>1003.2294126812097</v>
      </c>
      <c r="N84" s="8"/>
      <c r="O84" s="8">
        <f t="shared" si="8"/>
        <v>979.27501385368885</v>
      </c>
      <c r="P84" s="8"/>
      <c r="Q84" s="8">
        <f t="shared" si="9"/>
        <v>217.92132000000001</v>
      </c>
    </row>
    <row r="85" spans="1:17">
      <c r="A85" s="21">
        <f t="shared" si="13"/>
        <v>19</v>
      </c>
      <c r="B85" s="21">
        <v>283</v>
      </c>
      <c r="C85" s="9">
        <v>0.34925</v>
      </c>
      <c r="D85" s="8">
        <v>1.43746</v>
      </c>
      <c r="E85" s="8">
        <v>3.2614200000000003E-2</v>
      </c>
      <c r="F85" s="8">
        <f t="shared" si="10"/>
        <v>1.3943872091711111</v>
      </c>
      <c r="G85" s="10">
        <f t="shared" si="11"/>
        <v>1.7406341553541607</v>
      </c>
      <c r="H85" s="9">
        <v>34.5488</v>
      </c>
      <c r="I85" s="8">
        <v>34.432299999999998</v>
      </c>
      <c r="J85" s="8">
        <v>4.8824800000000002E-2</v>
      </c>
      <c r="K85" s="8">
        <v>-0.116534</v>
      </c>
      <c r="L85" s="9">
        <f t="shared" si="12"/>
        <v>1.7445307208362633</v>
      </c>
      <c r="M85" s="8">
        <f t="shared" si="7"/>
        <v>493.70219399666252</v>
      </c>
      <c r="N85" s="8"/>
      <c r="O85" s="8">
        <f t="shared" si="8"/>
        <v>492.59946596522747</v>
      </c>
      <c r="P85" s="8"/>
      <c r="Q85" s="8">
        <f t="shared" si="9"/>
        <v>32.979121999999997</v>
      </c>
    </row>
    <row r="86" spans="1:17">
      <c r="A86" s="21">
        <f t="shared" si="13"/>
        <v>20</v>
      </c>
      <c r="B86" s="21">
        <v>598</v>
      </c>
      <c r="C86" s="9">
        <v>0.34925</v>
      </c>
      <c r="D86" s="8">
        <v>1.59917</v>
      </c>
      <c r="E86" s="8">
        <v>2.4672900000000001E-2</v>
      </c>
      <c r="F86" s="8">
        <f t="shared" si="10"/>
        <v>1.5605669246783362</v>
      </c>
      <c r="G86" s="8">
        <f t="shared" si="11"/>
        <v>1.9480787495360463</v>
      </c>
      <c r="H86" s="9">
        <v>18.231400000000001</v>
      </c>
      <c r="I86" s="8">
        <v>18.172599999999999</v>
      </c>
      <c r="J86" s="8">
        <v>3.8612199999999999E-2</v>
      </c>
      <c r="K86" s="8">
        <v>-5.8755500000000002E-2</v>
      </c>
      <c r="L86" s="9">
        <f t="shared" si="12"/>
        <v>1.9489646028530576</v>
      </c>
      <c r="M86" s="8">
        <f t="shared" si="7"/>
        <v>1165.4808325061285</v>
      </c>
      <c r="N86" s="8"/>
      <c r="O86" s="8">
        <f t="shared" si="8"/>
        <v>1164.9510922225556</v>
      </c>
      <c r="P86" s="8"/>
      <c r="Q86" s="8">
        <f t="shared" si="9"/>
        <v>35.135789000000003</v>
      </c>
    </row>
    <row r="87" spans="1:17">
      <c r="A87" s="21">
        <f t="shared" si="13"/>
        <v>21</v>
      </c>
      <c r="B87" s="21">
        <v>786</v>
      </c>
      <c r="C87" s="9">
        <v>0.34925</v>
      </c>
      <c r="D87" s="8">
        <v>1.6228100000000001</v>
      </c>
      <c r="E87" s="8">
        <v>2.26045E-2</v>
      </c>
      <c r="F87" s="8">
        <f t="shared" si="10"/>
        <v>1.5847828663889576</v>
      </c>
      <c r="G87" s="10">
        <f t="shared" si="11"/>
        <v>1.9783078673652539</v>
      </c>
      <c r="H87" s="9">
        <v>1.8724700000000001</v>
      </c>
      <c r="I87" s="8">
        <v>1.81585</v>
      </c>
      <c r="J87" s="8">
        <v>3.57617E-2</v>
      </c>
      <c r="K87" s="8">
        <v>-5.6624500000000001E-2</v>
      </c>
      <c r="L87" s="9">
        <f t="shared" si="12"/>
        <v>1.9791180743147967</v>
      </c>
      <c r="M87" s="8">
        <f t="shared" si="7"/>
        <v>1555.5868064114302</v>
      </c>
      <c r="N87" s="8"/>
      <c r="O87" s="8">
        <f t="shared" si="8"/>
        <v>1554.9499837490896</v>
      </c>
      <c r="P87" s="8"/>
      <c r="Q87" s="8">
        <f t="shared" si="9"/>
        <v>44.506857000000004</v>
      </c>
    </row>
    <row r="88" spans="1:17">
      <c r="A88" s="21">
        <f t="shared" si="13"/>
        <v>22</v>
      </c>
      <c r="B88" s="21">
        <v>779</v>
      </c>
      <c r="C88" s="9">
        <v>0.34925</v>
      </c>
      <c r="D88" s="8">
        <v>1.75292</v>
      </c>
      <c r="E88" s="8">
        <v>2.7301300000000001E-2</v>
      </c>
      <c r="F88" s="8">
        <f t="shared" si="10"/>
        <v>1.7177755860123289</v>
      </c>
      <c r="G88" s="10">
        <f t="shared" si="11"/>
        <v>2.1443246442456791</v>
      </c>
      <c r="H88" s="9">
        <v>-14.6776</v>
      </c>
      <c r="I88" s="8">
        <v>-14.693300000000001</v>
      </c>
      <c r="J88" s="8">
        <v>4.3481800000000001E-2</v>
      </c>
      <c r="K88" s="8">
        <v>-1.56291E-2</v>
      </c>
      <c r="L88" s="9">
        <f t="shared" si="12"/>
        <v>2.1443816005287326</v>
      </c>
      <c r="M88" s="8">
        <f t="shared" si="7"/>
        <v>1670.4732668118827</v>
      </c>
      <c r="N88" s="8"/>
      <c r="O88" s="8">
        <f t="shared" si="8"/>
        <v>1670.428897867384</v>
      </c>
      <c r="P88" s="8"/>
      <c r="Q88" s="8">
        <f t="shared" si="9"/>
        <v>12.175068899999999</v>
      </c>
    </row>
    <row r="89" spans="1:17">
      <c r="A89" s="21">
        <f t="shared" si="13"/>
        <v>23</v>
      </c>
      <c r="B89" s="21">
        <v>534</v>
      </c>
      <c r="C89" s="9">
        <v>0.67249999999999999</v>
      </c>
      <c r="D89" s="8">
        <v>1.7887200000000001</v>
      </c>
      <c r="E89" s="8">
        <v>1.7050099999999999E-2</v>
      </c>
      <c r="F89" s="8">
        <f t="shared" si="10"/>
        <v>1.657486949692214</v>
      </c>
      <c r="G89" s="10">
        <f t="shared" si="11"/>
        <v>2.0690654487594422</v>
      </c>
      <c r="H89" s="9">
        <v>-31.283000000000001</v>
      </c>
      <c r="I89" s="8">
        <v>-30.825399999999998</v>
      </c>
      <c r="J89" s="8">
        <v>2.7593699999999999E-2</v>
      </c>
      <c r="K89" s="8">
        <v>0.45767200000000002</v>
      </c>
      <c r="L89" s="9">
        <f t="shared" si="12"/>
        <v>2.1190789251073476</v>
      </c>
      <c r="M89" s="8">
        <f t="shared" si="7"/>
        <v>1131.5881460073235</v>
      </c>
      <c r="N89" s="8"/>
      <c r="O89" s="8">
        <f t="shared" si="8"/>
        <v>1104.8809496375422</v>
      </c>
      <c r="P89" s="8"/>
      <c r="Q89" s="8">
        <f t="shared" si="9"/>
        <v>244.39684800000001</v>
      </c>
    </row>
    <row r="90" spans="1:17">
      <c r="A90" s="21">
        <f t="shared" si="13"/>
        <v>24</v>
      </c>
      <c r="B90" s="21">
        <v>328</v>
      </c>
      <c r="C90" s="9">
        <v>0.34925</v>
      </c>
      <c r="D90" s="8">
        <v>1.7317800000000001</v>
      </c>
      <c r="E90" s="8">
        <v>6.2067400000000002E-2</v>
      </c>
      <c r="F90" s="8">
        <f t="shared" si="10"/>
        <v>1.6961976317339913</v>
      </c>
      <c r="G90" s="10">
        <f t="shared" si="11"/>
        <v>2.1173885651045978</v>
      </c>
      <c r="H90" s="9">
        <v>-47.4283</v>
      </c>
      <c r="I90" s="8">
        <v>-46.233499999999999</v>
      </c>
      <c r="J90" s="8">
        <v>9.7928699999999994E-2</v>
      </c>
      <c r="K90" s="8">
        <v>1.1948300000000001</v>
      </c>
      <c r="L90" s="9">
        <f t="shared" si="12"/>
        <v>2.4312451675089677</v>
      </c>
      <c r="M90" s="8">
        <f t="shared" si="7"/>
        <v>797.44841494294144</v>
      </c>
      <c r="N90" s="8"/>
      <c r="O90" s="8">
        <f t="shared" si="8"/>
        <v>694.50344935430803</v>
      </c>
      <c r="P90" s="8"/>
      <c r="Q90" s="8">
        <f t="shared" si="9"/>
        <v>391.90424000000002</v>
      </c>
    </row>
    <row r="91" spans="1:17">
      <c r="A91" s="21">
        <f t="shared" si="13"/>
        <v>25</v>
      </c>
      <c r="B91" s="21">
        <v>69</v>
      </c>
      <c r="C91" s="9">
        <v>0.34925</v>
      </c>
      <c r="D91" s="8">
        <v>1.15106</v>
      </c>
      <c r="E91" s="8">
        <v>2.4143600000000001E-2</v>
      </c>
      <c r="F91" s="8">
        <f t="shared" si="10"/>
        <v>1.0967969552747672</v>
      </c>
      <c r="G91" s="10">
        <f t="shared" si="11"/>
        <v>1.3691478445033793</v>
      </c>
      <c r="H91" s="9">
        <v>42.780299999999997</v>
      </c>
      <c r="I91" s="8">
        <v>42.347099999999998</v>
      </c>
      <c r="J91" s="8">
        <v>4.7573799999999999E-2</v>
      </c>
      <c r="K91" s="8">
        <v>-0.43326900000000002</v>
      </c>
      <c r="L91" s="9">
        <f t="shared" si="12"/>
        <v>1.4360667973563241</v>
      </c>
      <c r="M91" s="8">
        <f t="shared" si="7"/>
        <v>99.088609017586364</v>
      </c>
      <c r="N91" s="8"/>
      <c r="O91" s="8">
        <f t="shared" si="8"/>
        <v>94.471201270733175</v>
      </c>
      <c r="P91" s="8"/>
      <c r="Q91" s="8">
        <f t="shared" si="9"/>
        <v>29.895561000000001</v>
      </c>
    </row>
    <row r="92" spans="1:17">
      <c r="A92" s="21">
        <f t="shared" si="13"/>
        <v>26</v>
      </c>
      <c r="B92" s="21">
        <v>832</v>
      </c>
      <c r="C92" s="9">
        <v>0.34925</v>
      </c>
      <c r="D92" s="8">
        <v>1.25718</v>
      </c>
      <c r="E92" s="8">
        <v>3.039E-2</v>
      </c>
      <c r="F92" s="8">
        <f t="shared" si="10"/>
        <v>1.2076944936116913</v>
      </c>
      <c r="G92" s="10">
        <f t="shared" si="11"/>
        <v>1.5075828801264433</v>
      </c>
      <c r="H92" s="9">
        <v>26.3443</v>
      </c>
      <c r="I92" s="8">
        <v>26.0641</v>
      </c>
      <c r="J92" s="8">
        <v>4.5506100000000001E-2</v>
      </c>
      <c r="K92" s="8">
        <v>-0.28021600000000002</v>
      </c>
      <c r="L92" s="9">
        <f t="shared" si="12"/>
        <v>1.5334037782353158</v>
      </c>
      <c r="M92" s="8">
        <f t="shared" si="7"/>
        <v>1275.7919434917828</v>
      </c>
      <c r="N92" s="8"/>
      <c r="O92" s="8">
        <f t="shared" si="8"/>
        <v>1254.3089562652008</v>
      </c>
      <c r="P92" s="8"/>
      <c r="Q92" s="8">
        <f t="shared" si="9"/>
        <v>233.13971200000003</v>
      </c>
    </row>
    <row r="93" spans="1:17">
      <c r="A93" s="21">
        <f t="shared" si="13"/>
        <v>27</v>
      </c>
      <c r="B93" s="21">
        <v>1346</v>
      </c>
      <c r="C93" s="9">
        <v>0.34925</v>
      </c>
      <c r="D93" s="8">
        <v>-1.1917500000000001</v>
      </c>
      <c r="E93" s="8">
        <v>3.04467E-2</v>
      </c>
      <c r="F93" s="8">
        <f t="shared" si="10"/>
        <v>1.1394263907773947</v>
      </c>
      <c r="G93" s="10">
        <f t="shared" si="11"/>
        <v>1.4223627986935072</v>
      </c>
      <c r="H93" s="9">
        <v>10.020899999999999</v>
      </c>
      <c r="I93" s="8">
        <v>9.9651899999999998</v>
      </c>
      <c r="J93" s="8">
        <v>5.4034100000000002E-2</v>
      </c>
      <c r="K93" s="8">
        <v>-5.56918E-2</v>
      </c>
      <c r="L93" s="9">
        <f t="shared" si="12"/>
        <v>1.4234526713925078</v>
      </c>
      <c r="M93" s="8">
        <f t="shared" si="7"/>
        <v>1915.9672956943155</v>
      </c>
      <c r="N93" s="8"/>
      <c r="O93" s="8">
        <f t="shared" si="8"/>
        <v>1914.5003270414607</v>
      </c>
      <c r="P93" s="8"/>
      <c r="Q93" s="8">
        <f t="shared" si="9"/>
        <v>74.961162799999997</v>
      </c>
    </row>
    <row r="94" spans="1:17">
      <c r="A94" s="21">
        <f t="shared" si="13"/>
        <v>28</v>
      </c>
      <c r="B94" s="21">
        <v>1423</v>
      </c>
      <c r="C94" s="9">
        <v>0.34925</v>
      </c>
      <c r="D94" s="8">
        <v>1.2073</v>
      </c>
      <c r="E94" s="8">
        <v>4.5321699999999999E-2</v>
      </c>
      <c r="F94" s="8">
        <f t="shared" si="10"/>
        <v>1.1556806338690633</v>
      </c>
      <c r="G94" s="10">
        <f t="shared" si="11"/>
        <v>1.4426532105021512</v>
      </c>
      <c r="H94" s="9">
        <v>-6.5298400000000001</v>
      </c>
      <c r="I94" s="8">
        <v>-6.6023300000000003</v>
      </c>
      <c r="J94" s="8">
        <v>6.4254199999999997E-2</v>
      </c>
      <c r="K94" s="8">
        <v>-7.2484499999999993E-2</v>
      </c>
      <c r="L94" s="9">
        <f t="shared" si="12"/>
        <v>1.4444730141170565</v>
      </c>
      <c r="M94" s="8">
        <f t="shared" si="7"/>
        <v>2055.4850990885716</v>
      </c>
      <c r="N94" s="8"/>
      <c r="O94" s="8">
        <f t="shared" si="8"/>
        <v>2052.8955185445611</v>
      </c>
      <c r="P94" s="8"/>
      <c r="Q94" s="8">
        <f t="shared" si="9"/>
        <v>103.14544349999998</v>
      </c>
    </row>
    <row r="95" spans="1:17">
      <c r="A95" s="21">
        <f t="shared" si="13"/>
        <v>29</v>
      </c>
      <c r="B95" s="21">
        <v>1145</v>
      </c>
      <c r="C95" s="9">
        <v>0.34925</v>
      </c>
      <c r="D95" s="8">
        <v>1.5061800000000001</v>
      </c>
      <c r="E95" s="8">
        <v>3.82329E-2</v>
      </c>
      <c r="F95" s="8">
        <f t="shared" si="10"/>
        <v>1.4651288782561076</v>
      </c>
      <c r="G95" s="10">
        <f t="shared" si="11"/>
        <v>1.8289420260849196</v>
      </c>
      <c r="H95" s="9">
        <v>-22.886900000000001</v>
      </c>
      <c r="I95" s="8">
        <v>-23.045500000000001</v>
      </c>
      <c r="J95" s="8">
        <v>5.5962499999999998E-2</v>
      </c>
      <c r="K95" s="8">
        <v>-0.15867700000000001</v>
      </c>
      <c r="L95" s="9">
        <f t="shared" si="12"/>
        <v>1.8358124427916407</v>
      </c>
      <c r="M95" s="8">
        <f t="shared" si="7"/>
        <v>2102.0052469964285</v>
      </c>
      <c r="N95" s="8"/>
      <c r="O95" s="8">
        <f t="shared" si="8"/>
        <v>2094.138619867233</v>
      </c>
      <c r="P95" s="8"/>
      <c r="Q95" s="8">
        <f t="shared" si="9"/>
        <v>181.68516500000001</v>
      </c>
    </row>
    <row r="96" spans="1:17">
      <c r="A96" s="21">
        <f t="shared" si="13"/>
        <v>30</v>
      </c>
      <c r="B96" s="21">
        <v>626</v>
      </c>
      <c r="C96" s="9">
        <v>0.34925</v>
      </c>
      <c r="D96" s="8">
        <v>1.29386</v>
      </c>
      <c r="E96" s="8">
        <v>3.7960500000000001E-2</v>
      </c>
      <c r="F96" s="8">
        <f t="shared" si="10"/>
        <v>1.2458323069739361</v>
      </c>
      <c r="G96" s="10">
        <f t="shared" si="11"/>
        <v>1.555190876034773</v>
      </c>
      <c r="H96" s="9">
        <v>-39.421599999999998</v>
      </c>
      <c r="I96" s="8">
        <v>-38.430900000000001</v>
      </c>
      <c r="J96" s="8">
        <v>6.4510999999999999E-2</v>
      </c>
      <c r="K96" s="8">
        <v>0.990676</v>
      </c>
      <c r="L96" s="9">
        <f t="shared" si="12"/>
        <v>1.8439245098099339</v>
      </c>
      <c r="M96" s="8">
        <f t="shared" si="7"/>
        <v>1154.2967431410186</v>
      </c>
      <c r="N96" s="8"/>
      <c r="O96" s="8">
        <f t="shared" si="8"/>
        <v>973.54948839776796</v>
      </c>
      <c r="P96" s="8"/>
      <c r="Q96" s="8">
        <f t="shared" si="9"/>
        <v>620.16317600000002</v>
      </c>
    </row>
    <row r="97" spans="1:17">
      <c r="A97" s="21">
        <f t="shared" si="13"/>
        <v>31</v>
      </c>
      <c r="B97" s="21">
        <v>545</v>
      </c>
      <c r="C97" s="9">
        <v>0.34925</v>
      </c>
      <c r="D97" s="8">
        <v>1.4320299999999999</v>
      </c>
      <c r="E97" s="8">
        <v>3.0628900000000001E-2</v>
      </c>
      <c r="F97" s="8">
        <f t="shared" si="10"/>
        <v>1.3887888098627521</v>
      </c>
      <c r="G97" s="10">
        <f t="shared" si="11"/>
        <v>1.7336455907808856</v>
      </c>
      <c r="H97" s="9">
        <v>34.5488</v>
      </c>
      <c r="I97" s="8">
        <v>34.222200000000001</v>
      </c>
      <c r="J97" s="8">
        <v>4.6363099999999997E-2</v>
      </c>
      <c r="K97" s="8">
        <v>-0.32662999999999998</v>
      </c>
      <c r="L97" s="9">
        <f t="shared" si="12"/>
        <v>1.7641468735153563</v>
      </c>
      <c r="M97" s="8">
        <f t="shared" si="7"/>
        <v>961.46004606586916</v>
      </c>
      <c r="N97" s="8"/>
      <c r="O97" s="8">
        <f t="shared" si="8"/>
        <v>944.83684697558272</v>
      </c>
      <c r="P97" s="8"/>
      <c r="Q97" s="8">
        <f t="shared" si="9"/>
        <v>178.01334999999997</v>
      </c>
    </row>
    <row r="98" spans="1:17">
      <c r="A98" s="21">
        <f t="shared" si="13"/>
        <v>32</v>
      </c>
      <c r="B98" s="21">
        <v>1461</v>
      </c>
      <c r="C98" s="9">
        <v>0.34925</v>
      </c>
      <c r="D98" s="8">
        <v>1.56182</v>
      </c>
      <c r="E98" s="8">
        <v>2.3278E-2</v>
      </c>
      <c r="F98" s="8">
        <f t="shared" si="10"/>
        <v>1.522270064705997</v>
      </c>
      <c r="G98" s="10">
        <f t="shared" si="11"/>
        <v>1.9002722133944139</v>
      </c>
      <c r="H98" s="9">
        <v>18.231400000000001</v>
      </c>
      <c r="I98" s="8">
        <v>18.141300000000001</v>
      </c>
      <c r="J98" s="8">
        <v>3.4944999999999997E-2</v>
      </c>
      <c r="K98" s="8">
        <v>-9.0032000000000001E-2</v>
      </c>
      <c r="L98" s="9">
        <f t="shared" si="12"/>
        <v>1.9024038072982572</v>
      </c>
      <c r="M98" s="8">
        <f t="shared" si="7"/>
        <v>2779.4119624627538</v>
      </c>
      <c r="N98" s="8"/>
      <c r="O98" s="8">
        <f t="shared" si="8"/>
        <v>2776.2977037692385</v>
      </c>
      <c r="P98" s="8"/>
      <c r="Q98" s="8">
        <f t="shared" si="9"/>
        <v>131.53675200000001</v>
      </c>
    </row>
    <row r="99" spans="1:17">
      <c r="A99" s="21">
        <f t="shared" si="13"/>
        <v>33</v>
      </c>
      <c r="B99" s="21">
        <v>1628</v>
      </c>
      <c r="C99" s="9">
        <v>0.67249999999999999</v>
      </c>
      <c r="D99" s="8">
        <v>1.83989</v>
      </c>
      <c r="E99" s="8">
        <v>9.0545199999999999E-3</v>
      </c>
      <c r="F99" s="8">
        <f t="shared" si="10"/>
        <v>1.712582541689597</v>
      </c>
      <c r="G99" s="10">
        <f t="shared" si="11"/>
        <v>2.1378420902901047</v>
      </c>
      <c r="H99" s="9">
        <v>1.8724700000000001</v>
      </c>
      <c r="I99" s="8">
        <v>1.77345</v>
      </c>
      <c r="J99" s="8">
        <v>1.3983300000000001E-2</v>
      </c>
      <c r="K99" s="8">
        <v>-9.9015099999999995E-2</v>
      </c>
      <c r="L99" s="9">
        <f t="shared" si="12"/>
        <v>2.1401338259660245</v>
      </c>
      <c r="M99" s="8">
        <f t="shared" si="7"/>
        <v>3484.137868672688</v>
      </c>
      <c r="N99" s="8"/>
      <c r="O99" s="8">
        <f t="shared" si="8"/>
        <v>3480.4069229922907</v>
      </c>
      <c r="P99" s="8"/>
      <c r="Q99" s="8">
        <f t="shared" si="9"/>
        <v>161.19658279999999</v>
      </c>
    </row>
    <row r="100" spans="1:17">
      <c r="A100" s="21">
        <f t="shared" si="13"/>
        <v>34</v>
      </c>
      <c r="B100" s="21">
        <v>1627</v>
      </c>
      <c r="C100" s="9">
        <v>0.34925</v>
      </c>
      <c r="D100" s="8">
        <v>1.6502600000000001</v>
      </c>
      <c r="E100" s="8">
        <v>2.5759000000000001E-2</v>
      </c>
      <c r="F100" s="8">
        <f t="shared" si="10"/>
        <v>1.6128801893197151</v>
      </c>
      <c r="G100" s="10">
        <f t="shared" si="11"/>
        <v>2.013382170719173</v>
      </c>
      <c r="H100" s="9">
        <v>-14.6776</v>
      </c>
      <c r="I100" s="8">
        <v>-14.747199999999999</v>
      </c>
      <c r="J100" s="8">
        <v>3.7746700000000001E-2</v>
      </c>
      <c r="K100" s="8">
        <v>-6.9562100000000002E-2</v>
      </c>
      <c r="L100" s="9">
        <f t="shared" si="12"/>
        <v>2.0145834932129913</v>
      </c>
      <c r="M100" s="8">
        <f t="shared" si="7"/>
        <v>3277.7273434575368</v>
      </c>
      <c r="N100" s="8"/>
      <c r="O100" s="8">
        <f t="shared" si="8"/>
        <v>3275.7727917600946</v>
      </c>
      <c r="P100" s="8"/>
      <c r="Q100" s="8">
        <f t="shared" si="9"/>
        <v>113.1775367</v>
      </c>
    </row>
    <row r="101" spans="1:17">
      <c r="A101" s="23">
        <f t="shared" si="13"/>
        <v>35</v>
      </c>
      <c r="B101" s="23">
        <v>1140</v>
      </c>
      <c r="C101" s="12">
        <v>0.34925</v>
      </c>
      <c r="D101" s="11">
        <v>1.2925800000000001</v>
      </c>
      <c r="E101" s="11">
        <v>2.98806E-2</v>
      </c>
      <c r="F101" s="11">
        <f t="shared" si="10"/>
        <v>1.2445029103622056</v>
      </c>
      <c r="G101" s="11">
        <f t="shared" si="11"/>
        <v>1.5535313706024436</v>
      </c>
      <c r="H101" s="12">
        <v>-31.283000000000001</v>
      </c>
      <c r="I101" s="11">
        <v>-30.135899999999999</v>
      </c>
      <c r="J101" s="11">
        <v>4.8904900000000001E-2</v>
      </c>
      <c r="K101" s="11">
        <v>1.1471199999999999</v>
      </c>
      <c r="L101" s="12">
        <f t="shared" si="12"/>
        <v>1.9311509557375122</v>
      </c>
      <c r="M101" s="11">
        <f t="shared" si="7"/>
        <v>2201.512089540764</v>
      </c>
      <c r="N101" s="11"/>
      <c r="O101" s="11">
        <f t="shared" si="8"/>
        <v>1771.0257624867857</v>
      </c>
      <c r="P101" s="11"/>
      <c r="Q101" s="11">
        <f t="shared" si="9"/>
        <v>1307.7167999999999</v>
      </c>
    </row>
    <row r="102" spans="1:17">
      <c r="A102" s="21" t="s">
        <v>10</v>
      </c>
      <c r="B102" s="21">
        <f>SUM(B67:B101)</f>
        <v>19484</v>
      </c>
      <c r="C102" s="9"/>
      <c r="D102" s="8"/>
      <c r="E102" s="8"/>
      <c r="F102" s="8"/>
      <c r="G102" s="8"/>
      <c r="H102" s="9"/>
      <c r="I102" s="8"/>
      <c r="J102" s="8"/>
      <c r="K102" s="8"/>
      <c r="L102" s="13" t="s">
        <v>10</v>
      </c>
      <c r="M102" s="8">
        <f>SUM(M64:M101)</f>
        <v>36186.137712005257</v>
      </c>
      <c r="N102" s="18"/>
      <c r="O102" s="8">
        <f>SUM(O67:O101)</f>
        <v>35306.984867801839</v>
      </c>
      <c r="P102" s="8"/>
      <c r="Q102" s="8">
        <f>SUM(Q67:Q101)</f>
        <v>4727.0739977000012</v>
      </c>
    </row>
    <row r="103" spans="1:17" ht="30">
      <c r="C103" s="8"/>
      <c r="D103" s="8"/>
      <c r="E103" s="8"/>
      <c r="F103" s="8"/>
      <c r="G103" s="8"/>
      <c r="H103" s="8"/>
      <c r="I103" s="8"/>
      <c r="J103" s="8"/>
      <c r="K103" s="8"/>
      <c r="L103" s="14" t="s">
        <v>13</v>
      </c>
      <c r="M103" s="25">
        <f>M102/B102</f>
        <v>1.857223245329771</v>
      </c>
      <c r="N103" s="19"/>
      <c r="O103" s="26">
        <f>O102/B102</f>
        <v>1.8121014610861137</v>
      </c>
      <c r="P103" s="19"/>
      <c r="Q103" s="27">
        <f>Q102/B102</f>
        <v>0.24261311833812366</v>
      </c>
    </row>
    <row r="104" spans="1:17">
      <c r="A104" s="1"/>
      <c r="B104" s="1"/>
      <c r="C104" s="1"/>
      <c r="H104" s="1"/>
      <c r="L104" s="1"/>
    </row>
    <row r="105" spans="1:17">
      <c r="A105" s="1"/>
      <c r="B105" s="1"/>
      <c r="C105" s="1"/>
      <c r="H105" s="1"/>
      <c r="L105" s="1"/>
    </row>
    <row r="106" spans="1:17">
      <c r="A106" s="1"/>
      <c r="B106" s="1"/>
      <c r="C106" s="1"/>
      <c r="H106" s="1"/>
      <c r="L106" s="1"/>
    </row>
    <row r="107" spans="1:17">
      <c r="A107" s="1"/>
      <c r="B107" s="1"/>
      <c r="C107" s="1"/>
      <c r="H107" s="1"/>
      <c r="L107" s="1"/>
    </row>
    <row r="108" spans="1:17">
      <c r="A108" s="1"/>
      <c r="B108" s="1"/>
      <c r="C108" s="1"/>
      <c r="H108" s="1"/>
      <c r="L108" s="1"/>
    </row>
    <row r="109" spans="1:17">
      <c r="A109" s="1"/>
      <c r="B109" s="1"/>
      <c r="C109" s="1"/>
      <c r="H109" s="1"/>
      <c r="L109" s="1"/>
    </row>
    <row r="110" spans="1:17">
      <c r="A110" s="1"/>
      <c r="B110" s="1"/>
      <c r="C110" s="1"/>
      <c r="H110" s="1"/>
      <c r="L110" s="1"/>
    </row>
    <row r="111" spans="1:17">
      <c r="A111" s="1"/>
      <c r="B111" s="1"/>
      <c r="C111" s="1"/>
      <c r="H111" s="1"/>
      <c r="L111" s="1"/>
    </row>
    <row r="112" spans="1:17">
      <c r="A112" s="1"/>
      <c r="B112" s="1"/>
      <c r="C112" s="1"/>
      <c r="H112" s="1"/>
      <c r="L112" s="1"/>
    </row>
    <row r="113" spans="1:17">
      <c r="A113" s="1"/>
      <c r="B113" s="1"/>
      <c r="C113" s="1"/>
      <c r="H113" s="1"/>
      <c r="L113" s="1"/>
    </row>
    <row r="114" spans="1:17">
      <c r="A114" s="1"/>
      <c r="B114" s="1"/>
      <c r="C114" s="1"/>
      <c r="H114" s="1"/>
      <c r="L114" s="1"/>
    </row>
    <row r="115" spans="1:17">
      <c r="A115" s="1"/>
      <c r="B115" s="1"/>
      <c r="C115" s="1"/>
      <c r="H115" s="1"/>
      <c r="L115" s="1"/>
    </row>
    <row r="116" spans="1:17">
      <c r="A116" s="1"/>
      <c r="B116" s="1"/>
      <c r="C116" s="1"/>
      <c r="H116" s="1"/>
      <c r="L116" s="1"/>
    </row>
    <row r="117" spans="1:17">
      <c r="A117" s="1"/>
      <c r="B117" s="1"/>
      <c r="C117" s="1"/>
      <c r="H117" s="1"/>
      <c r="L117" s="1"/>
    </row>
    <row r="118" spans="1:17">
      <c r="A118" s="1"/>
      <c r="B118" s="1"/>
      <c r="C118" s="1"/>
      <c r="H118" s="1"/>
      <c r="L118" s="1"/>
    </row>
    <row r="119" spans="1:17">
      <c r="A119" s="1"/>
      <c r="B119" s="1"/>
      <c r="C119" s="1"/>
      <c r="H119" s="1"/>
      <c r="L119" s="1"/>
    </row>
    <row r="120" spans="1:17">
      <c r="A120" s="1"/>
      <c r="B120" s="1"/>
      <c r="C120" s="1"/>
      <c r="H120" s="1"/>
      <c r="L120" s="1"/>
    </row>
    <row r="121" spans="1:17">
      <c r="A121" s="1"/>
      <c r="B121" s="1"/>
      <c r="C121" s="1"/>
      <c r="H121" s="1"/>
      <c r="L121" s="1"/>
    </row>
    <row r="122" spans="1:17">
      <c r="A122" s="1"/>
      <c r="B122" s="1"/>
      <c r="C122" s="1"/>
      <c r="H122" s="1"/>
      <c r="L122" s="1"/>
    </row>
    <row r="123" spans="1:17">
      <c r="A123" s="1"/>
      <c r="B123" s="1"/>
      <c r="C123" s="1"/>
      <c r="H123" s="1"/>
      <c r="L123" s="1"/>
    </row>
    <row r="124" spans="1:17">
      <c r="A124" s="1"/>
      <c r="B124" s="1"/>
      <c r="C124" s="1"/>
      <c r="H124" s="1"/>
      <c r="L124" s="1"/>
    </row>
    <row r="125" spans="1:17">
      <c r="A125" s="1"/>
      <c r="B125" s="1"/>
      <c r="C125" s="1"/>
      <c r="H125" s="1"/>
      <c r="L125" s="1"/>
    </row>
    <row r="126" spans="1:17" ht="23.25">
      <c r="A126" s="28" t="s">
        <v>21</v>
      </c>
      <c r="B126" s="28"/>
      <c r="C126" s="28"/>
      <c r="D126" s="28"/>
      <c r="E126" s="2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>
      <c r="C127" s="9"/>
      <c r="D127" s="8"/>
      <c r="E127" s="8"/>
      <c r="F127" s="8"/>
      <c r="G127" s="8"/>
      <c r="H127" s="9"/>
      <c r="I127" s="8"/>
      <c r="J127" s="8"/>
      <c r="K127" s="8"/>
      <c r="L127" s="9"/>
      <c r="M127" s="8"/>
      <c r="N127" s="8"/>
      <c r="O127" s="8"/>
      <c r="P127" s="8"/>
      <c r="Q127" s="8"/>
    </row>
    <row r="128" spans="1:17" ht="33.75">
      <c r="A128" s="22" t="s">
        <v>0</v>
      </c>
      <c r="B128" s="22" t="s">
        <v>1</v>
      </c>
      <c r="C128" s="4" t="s">
        <v>2</v>
      </c>
      <c r="D128" s="4" t="s">
        <v>17</v>
      </c>
      <c r="E128" s="2" t="s">
        <v>18</v>
      </c>
      <c r="F128" s="2" t="s">
        <v>20</v>
      </c>
      <c r="G128" s="4" t="s">
        <v>8</v>
      </c>
      <c r="H128" s="4" t="s">
        <v>3</v>
      </c>
      <c r="I128" s="4" t="s">
        <v>4</v>
      </c>
      <c r="J128" s="4" t="s">
        <v>5</v>
      </c>
      <c r="K128" s="4" t="s">
        <v>9</v>
      </c>
      <c r="L128" s="16" t="s">
        <v>11</v>
      </c>
      <c r="M128" s="16" t="s">
        <v>12</v>
      </c>
      <c r="N128" s="17"/>
      <c r="O128" s="4" t="s">
        <v>14</v>
      </c>
      <c r="P128" s="17"/>
      <c r="Q128" s="4" t="s">
        <v>15</v>
      </c>
    </row>
    <row r="129" spans="1:17">
      <c r="A129" s="21">
        <v>1</v>
      </c>
      <c r="B129" s="24">
        <v>11</v>
      </c>
      <c r="C129" s="9">
        <v>0.34925</v>
      </c>
      <c r="D129" s="8">
        <v>0.62254799999999999</v>
      </c>
      <c r="E129" s="8">
        <v>3.4359299999999998E-3</v>
      </c>
      <c r="F129" s="8">
        <f>SQRT(D129^2-C129^2)</f>
        <v>0.5153546834986561</v>
      </c>
      <c r="G129" s="10">
        <f>1000*F129/799.58</f>
        <v>0.64453173353342508</v>
      </c>
      <c r="H129" s="9">
        <v>13.120900000000001</v>
      </c>
      <c r="I129" s="8">
        <v>13.1228</v>
      </c>
      <c r="J129" s="8">
        <v>6.1750800000000003E-3</v>
      </c>
      <c r="K129" s="8">
        <v>1.95155E-3</v>
      </c>
      <c r="L129" s="9">
        <f>SQRT(G129^2+K129^2)</f>
        <v>0.6445346880339371</v>
      </c>
      <c r="M129" s="8">
        <f t="shared" ref="M129:M166" si="14">L129*B129</f>
        <v>7.0898815683733076</v>
      </c>
      <c r="N129" s="8"/>
      <c r="O129" s="8">
        <f t="shared" ref="O129:O166" si="15">G129*B129</f>
        <v>7.0898490688676761</v>
      </c>
      <c r="P129" s="8"/>
      <c r="Q129" s="8">
        <f t="shared" ref="Q129:Q166" si="16">ABS(K129)*B129</f>
        <v>2.1467050000000001E-2</v>
      </c>
    </row>
    <row r="130" spans="1:17">
      <c r="A130" s="21">
        <v>2</v>
      </c>
      <c r="B130" s="24">
        <v>82</v>
      </c>
      <c r="C130" s="9">
        <v>0.34925</v>
      </c>
      <c r="D130" s="8">
        <v>0.52373700000000001</v>
      </c>
      <c r="E130" s="8">
        <v>2.5547500000000002E-3</v>
      </c>
      <c r="F130" s="8">
        <f t="shared" ref="F130:F166" si="17">SQRT(D130^2-C130^2)</f>
        <v>0.39028820462448</v>
      </c>
      <c r="G130" s="10">
        <f t="shared" ref="G130:G166" si="18">1000*F130/799.58</f>
        <v>0.48811651695199976</v>
      </c>
      <c r="H130" s="9">
        <v>13.120900000000001</v>
      </c>
      <c r="I130" s="8">
        <v>12.981199999999999</v>
      </c>
      <c r="J130" s="8">
        <v>4.0602099999999999E-3</v>
      </c>
      <c r="K130" s="8">
        <v>-0.139705</v>
      </c>
      <c r="L130" s="9">
        <f t="shared" ref="L130:L166" si="19">SQRT(G130^2+K130^2)</f>
        <v>0.50771568928520605</v>
      </c>
      <c r="M130" s="8">
        <f t="shared" si="14"/>
        <v>41.632686521386894</v>
      </c>
      <c r="N130" s="8"/>
      <c r="O130" s="8">
        <f t="shared" si="15"/>
        <v>40.025554390063981</v>
      </c>
      <c r="P130" s="8"/>
      <c r="Q130" s="8">
        <f t="shared" si="16"/>
        <v>11.45581</v>
      </c>
    </row>
    <row r="131" spans="1:17">
      <c r="A131" s="21">
        <v>3</v>
      </c>
      <c r="B131" s="21">
        <v>22</v>
      </c>
      <c r="C131" s="9">
        <v>0.34925</v>
      </c>
      <c r="D131" s="8">
        <v>0.44162400000000002</v>
      </c>
      <c r="E131" s="8">
        <v>1.72843E-3</v>
      </c>
      <c r="F131" s="8">
        <f t="shared" si="17"/>
        <v>0.2702890950001498</v>
      </c>
      <c r="G131" s="8">
        <f t="shared" si="18"/>
        <v>0.33803883914073612</v>
      </c>
      <c r="H131" s="9">
        <v>13.120900000000001</v>
      </c>
      <c r="I131" s="8">
        <v>13.0426</v>
      </c>
      <c r="J131" s="8">
        <v>2.9188600000000001E-3</v>
      </c>
      <c r="K131" s="8">
        <v>-7.8327800000000003E-2</v>
      </c>
      <c r="L131" s="9">
        <f t="shared" si="19"/>
        <v>0.34699495820610488</v>
      </c>
      <c r="M131" s="8">
        <f t="shared" si="14"/>
        <v>7.6338890805343071</v>
      </c>
      <c r="N131" s="8"/>
      <c r="O131" s="8">
        <f t="shared" si="15"/>
        <v>7.4368544610961944</v>
      </c>
      <c r="P131" s="8"/>
      <c r="Q131" s="8">
        <f t="shared" si="16"/>
        <v>1.7232116</v>
      </c>
    </row>
    <row r="132" spans="1:17">
      <c r="A132" s="21">
        <v>4</v>
      </c>
      <c r="B132" s="24">
        <v>22</v>
      </c>
      <c r="C132" s="9">
        <v>0.34925</v>
      </c>
      <c r="D132" s="8">
        <v>0.43744100000000002</v>
      </c>
      <c r="E132" s="8">
        <v>2.04543E-3</v>
      </c>
      <c r="F132" s="8">
        <f t="shared" si="17"/>
        <v>0.26339906222498211</v>
      </c>
      <c r="G132" s="10">
        <f t="shared" si="18"/>
        <v>0.32942177421268931</v>
      </c>
      <c r="H132" s="9">
        <v>13.120900000000001</v>
      </c>
      <c r="I132" s="8">
        <v>12.905200000000001</v>
      </c>
      <c r="J132" s="8">
        <v>3.2046000000000002E-3</v>
      </c>
      <c r="K132" s="8">
        <v>-0.21565500000000001</v>
      </c>
      <c r="L132" s="9">
        <f t="shared" si="19"/>
        <v>0.39373313849666763</v>
      </c>
      <c r="M132" s="8">
        <f t="shared" si="14"/>
        <v>8.6621290469266885</v>
      </c>
      <c r="N132" s="8"/>
      <c r="O132" s="8">
        <f t="shared" si="15"/>
        <v>7.247279032679165</v>
      </c>
      <c r="P132" s="8"/>
      <c r="Q132" s="8">
        <f t="shared" si="16"/>
        <v>4.7444100000000002</v>
      </c>
    </row>
    <row r="133" spans="1:17">
      <c r="A133" s="21">
        <v>5</v>
      </c>
      <c r="B133" s="24">
        <v>18</v>
      </c>
      <c r="C133" s="9">
        <v>0.34925</v>
      </c>
      <c r="D133" s="8">
        <v>0.50823399999999996</v>
      </c>
      <c r="E133" s="8">
        <v>3.0327700000000002E-3</v>
      </c>
      <c r="F133" s="8">
        <f t="shared" si="17"/>
        <v>0.36922382948016769</v>
      </c>
      <c r="G133" s="10">
        <f t="shared" si="18"/>
        <v>0.46177221726427331</v>
      </c>
      <c r="H133" s="9">
        <v>13.120900000000001</v>
      </c>
      <c r="I133" s="8">
        <v>13.139699999999999</v>
      </c>
      <c r="J133" s="8">
        <v>4.9020899999999996E-3</v>
      </c>
      <c r="K133" s="8">
        <v>1.8805200000000001E-2</v>
      </c>
      <c r="L133" s="9">
        <f t="shared" si="19"/>
        <v>0.46215496987937199</v>
      </c>
      <c r="M133" s="8">
        <f t="shared" si="14"/>
        <v>8.3187894578286965</v>
      </c>
      <c r="N133" s="8"/>
      <c r="O133" s="8">
        <f t="shared" si="15"/>
        <v>8.3118999107569191</v>
      </c>
      <c r="P133" s="8"/>
      <c r="Q133" s="8">
        <f t="shared" si="16"/>
        <v>0.33849360000000001</v>
      </c>
    </row>
    <row r="134" spans="1:17">
      <c r="A134" s="21">
        <v>6</v>
      </c>
      <c r="B134" s="24">
        <v>14</v>
      </c>
      <c r="C134" s="9">
        <v>0.34925</v>
      </c>
      <c r="D134" s="8">
        <v>0.74410900000000002</v>
      </c>
      <c r="E134" s="8">
        <v>1.47349E-2</v>
      </c>
      <c r="F134" s="8">
        <f t="shared" si="17"/>
        <v>0.65705604127882422</v>
      </c>
      <c r="G134" s="10">
        <f t="shared" si="18"/>
        <v>0.82175147112086866</v>
      </c>
      <c r="H134" s="9">
        <v>10.325799999999999</v>
      </c>
      <c r="I134" s="8">
        <v>9.9552899999999998</v>
      </c>
      <c r="J134" s="8">
        <v>1.94872E-2</v>
      </c>
      <c r="K134" s="8">
        <v>-0.37051000000000001</v>
      </c>
      <c r="L134" s="9">
        <f t="shared" si="19"/>
        <v>0.90141729536841697</v>
      </c>
      <c r="M134" s="8">
        <f t="shared" si="14"/>
        <v>12.619842135157837</v>
      </c>
      <c r="N134" s="8"/>
      <c r="O134" s="8">
        <f t="shared" si="15"/>
        <v>11.504520595692162</v>
      </c>
      <c r="P134" s="8"/>
      <c r="Q134" s="8">
        <f t="shared" si="16"/>
        <v>5.1871400000000003</v>
      </c>
    </row>
    <row r="135" spans="1:17">
      <c r="A135" s="21">
        <v>7</v>
      </c>
      <c r="B135" s="24">
        <v>324</v>
      </c>
      <c r="C135" s="9">
        <v>0.34925</v>
      </c>
      <c r="D135" s="8">
        <v>0.50834299999999999</v>
      </c>
      <c r="E135" s="8">
        <v>4.2036399999999998E-3</v>
      </c>
      <c r="F135" s="8">
        <f t="shared" si="17"/>
        <v>0.369373852822584</v>
      </c>
      <c r="G135" s="10">
        <f t="shared" si="18"/>
        <v>0.46195984494682707</v>
      </c>
      <c r="H135" s="9">
        <v>10.325799999999999</v>
      </c>
      <c r="I135" s="8">
        <v>10.2042</v>
      </c>
      <c r="J135" s="8">
        <v>6.3249300000000003E-3</v>
      </c>
      <c r="K135" s="8">
        <v>-0.121586</v>
      </c>
      <c r="L135" s="9">
        <f t="shared" si="19"/>
        <v>0.47769242587599869</v>
      </c>
      <c r="M135" s="8">
        <f t="shared" si="14"/>
        <v>154.77234598382358</v>
      </c>
      <c r="N135" s="8"/>
      <c r="O135" s="8">
        <f t="shared" si="15"/>
        <v>149.67498976277196</v>
      </c>
      <c r="P135" s="8"/>
      <c r="Q135" s="8">
        <f t="shared" si="16"/>
        <v>39.393864000000001</v>
      </c>
    </row>
    <row r="136" spans="1:17">
      <c r="A136" s="21">
        <v>8</v>
      </c>
      <c r="B136" s="24">
        <v>518</v>
      </c>
      <c r="C136" s="9">
        <v>0.34925</v>
      </c>
      <c r="D136" s="8">
        <v>0.441498</v>
      </c>
      <c r="E136" s="8">
        <v>2.7673200000000002E-3</v>
      </c>
      <c r="F136" s="8">
        <f t="shared" si="17"/>
        <v>0.27008317515906094</v>
      </c>
      <c r="G136" s="10">
        <f t="shared" si="18"/>
        <v>0.33778130413349627</v>
      </c>
      <c r="H136" s="9">
        <v>10.325799999999999</v>
      </c>
      <c r="I136" s="8">
        <v>10.289</v>
      </c>
      <c r="J136" s="8">
        <v>4.4264100000000004E-3</v>
      </c>
      <c r="K136" s="8">
        <v>-3.6776299999999998E-2</v>
      </c>
      <c r="L136" s="9">
        <f t="shared" si="19"/>
        <v>0.33977743548360523</v>
      </c>
      <c r="M136" s="8">
        <f t="shared" si="14"/>
        <v>176.00471158050752</v>
      </c>
      <c r="N136" s="8"/>
      <c r="O136" s="8">
        <f t="shared" si="15"/>
        <v>174.97071554115107</v>
      </c>
      <c r="P136" s="8"/>
      <c r="Q136" s="8">
        <f t="shared" si="16"/>
        <v>19.0501234</v>
      </c>
    </row>
    <row r="137" spans="1:17">
      <c r="A137" s="21">
        <v>9</v>
      </c>
      <c r="B137" s="24">
        <v>454</v>
      </c>
      <c r="C137" s="9">
        <v>0.34925</v>
      </c>
      <c r="D137" s="8">
        <v>0.41702400000000001</v>
      </c>
      <c r="E137" s="8">
        <v>2.3825000000000001E-3</v>
      </c>
      <c r="F137" s="8">
        <f t="shared" si="17"/>
        <v>0.22788912671735786</v>
      </c>
      <c r="G137" s="10">
        <f t="shared" si="18"/>
        <v>0.28501103919227327</v>
      </c>
      <c r="H137" s="9">
        <v>10.325799999999999</v>
      </c>
      <c r="I137" s="8">
        <v>10.2606</v>
      </c>
      <c r="J137" s="8">
        <v>3.9364200000000004E-3</v>
      </c>
      <c r="K137" s="8">
        <v>-6.5181100000000006E-2</v>
      </c>
      <c r="L137" s="9">
        <f t="shared" si="19"/>
        <v>0.29236940376631332</v>
      </c>
      <c r="M137" s="8">
        <f t="shared" si="14"/>
        <v>132.73570930990624</v>
      </c>
      <c r="N137" s="8"/>
      <c r="O137" s="8">
        <f t="shared" si="15"/>
        <v>129.39501179329207</v>
      </c>
      <c r="P137" s="8"/>
      <c r="Q137" s="8">
        <f t="shared" si="16"/>
        <v>29.592219400000001</v>
      </c>
    </row>
    <row r="138" spans="1:17">
      <c r="A138" s="21">
        <v>10</v>
      </c>
      <c r="B138" s="24">
        <v>455</v>
      </c>
      <c r="C138" s="9">
        <v>0.34925</v>
      </c>
      <c r="D138" s="8">
        <v>0.43254500000000001</v>
      </c>
      <c r="E138" s="8">
        <v>3.0711900000000001E-3</v>
      </c>
      <c r="F138" s="8">
        <f t="shared" si="17"/>
        <v>0.2551854512408574</v>
      </c>
      <c r="G138" s="10">
        <f t="shared" si="18"/>
        <v>0.31914936746899292</v>
      </c>
      <c r="H138" s="9">
        <v>10.325799999999999</v>
      </c>
      <c r="I138" s="8">
        <v>10.2378</v>
      </c>
      <c r="J138" s="8">
        <v>4.9474799999999998E-3</v>
      </c>
      <c r="K138" s="8">
        <v>-8.80383E-2</v>
      </c>
      <c r="L138" s="9">
        <f t="shared" si="19"/>
        <v>0.33106957127278897</v>
      </c>
      <c r="M138" s="8">
        <f t="shared" si="14"/>
        <v>150.63665492911898</v>
      </c>
      <c r="N138" s="8"/>
      <c r="O138" s="8">
        <f t="shared" si="15"/>
        <v>145.21296219839178</v>
      </c>
      <c r="P138" s="8"/>
      <c r="Q138" s="8">
        <f t="shared" si="16"/>
        <v>40.057426499999998</v>
      </c>
    </row>
    <row r="139" spans="1:17">
      <c r="A139" s="21">
        <v>11</v>
      </c>
      <c r="B139" s="24">
        <v>203</v>
      </c>
      <c r="C139" s="9">
        <v>0.34925</v>
      </c>
      <c r="D139" s="8">
        <v>0.52053199999999999</v>
      </c>
      <c r="E139" s="8">
        <v>4.5061299999999997E-3</v>
      </c>
      <c r="F139" s="8">
        <f t="shared" si="17"/>
        <v>0.38597668391238343</v>
      </c>
      <c r="G139" s="10">
        <f t="shared" si="18"/>
        <v>0.48272428514017784</v>
      </c>
      <c r="H139" s="9">
        <v>10.325799999999999</v>
      </c>
      <c r="I139" s="8">
        <v>10.2416</v>
      </c>
      <c r="J139" s="8">
        <v>6.8708700000000003E-3</v>
      </c>
      <c r="K139" s="8">
        <v>-8.4214800000000006E-2</v>
      </c>
      <c r="L139" s="9">
        <f t="shared" si="19"/>
        <v>0.49001517119690868</v>
      </c>
      <c r="M139" s="8">
        <f t="shared" si="14"/>
        <v>99.473079752972467</v>
      </c>
      <c r="N139" s="8"/>
      <c r="O139" s="8">
        <f t="shared" si="15"/>
        <v>97.993029883456103</v>
      </c>
      <c r="P139" s="8"/>
      <c r="Q139" s="8">
        <f t="shared" si="16"/>
        <v>17.095604400000003</v>
      </c>
    </row>
    <row r="140" spans="1:17">
      <c r="A140" s="21">
        <f>A139+1</f>
        <v>12</v>
      </c>
      <c r="B140" s="24">
        <v>198</v>
      </c>
      <c r="C140" s="9">
        <v>0.34925</v>
      </c>
      <c r="D140" s="8">
        <v>0.58171799999999996</v>
      </c>
      <c r="E140" s="8">
        <v>5.0886000000000004E-3</v>
      </c>
      <c r="F140" s="8">
        <f t="shared" si="17"/>
        <v>0.46520991930955202</v>
      </c>
      <c r="G140" s="10">
        <f t="shared" si="18"/>
        <v>0.58181785351003279</v>
      </c>
      <c r="H140" s="9">
        <v>7.2129099999999999</v>
      </c>
      <c r="I140" s="8">
        <v>7.4779400000000003</v>
      </c>
      <c r="J140" s="8">
        <v>7.8858599999999997E-3</v>
      </c>
      <c r="K140" s="8">
        <v>0.26502900000000001</v>
      </c>
      <c r="L140" s="9">
        <f t="shared" si="19"/>
        <v>0.63933745823627597</v>
      </c>
      <c r="M140" s="8">
        <f t="shared" si="14"/>
        <v>126.58881673078264</v>
      </c>
      <c r="N140" s="8"/>
      <c r="O140" s="8">
        <f t="shared" si="15"/>
        <v>115.19993499498649</v>
      </c>
      <c r="P140" s="8"/>
      <c r="Q140" s="8">
        <f t="shared" si="16"/>
        <v>52.475742000000004</v>
      </c>
    </row>
    <row r="141" spans="1:17">
      <c r="A141" s="21">
        <f t="shared" ref="A141:A163" si="20">A140+1</f>
        <v>13</v>
      </c>
      <c r="B141" s="24">
        <v>508</v>
      </c>
      <c r="C141" s="9">
        <v>0.34925</v>
      </c>
      <c r="D141" s="8">
        <v>0.47257100000000002</v>
      </c>
      <c r="E141" s="8">
        <v>3.5277099999999999E-3</v>
      </c>
      <c r="F141" s="8">
        <f t="shared" si="17"/>
        <v>0.31835167274729376</v>
      </c>
      <c r="G141" s="10">
        <f t="shared" si="18"/>
        <v>0.39814861895907072</v>
      </c>
      <c r="H141" s="9">
        <v>7.2129099999999999</v>
      </c>
      <c r="I141" s="8">
        <v>7.3142399999999999</v>
      </c>
      <c r="J141" s="8">
        <v>5.6485299999999997E-3</v>
      </c>
      <c r="K141" s="8">
        <v>0.10133</v>
      </c>
      <c r="L141" s="9">
        <f t="shared" si="19"/>
        <v>0.41084071326855531</v>
      </c>
      <c r="M141" s="8">
        <f t="shared" si="14"/>
        <v>208.7070823404261</v>
      </c>
      <c r="N141" s="8"/>
      <c r="O141" s="8">
        <f t="shared" si="15"/>
        <v>202.25949843120793</v>
      </c>
      <c r="P141" s="8"/>
      <c r="Q141" s="8">
        <f t="shared" si="16"/>
        <v>51.475639999999999</v>
      </c>
    </row>
    <row r="142" spans="1:17">
      <c r="A142" s="21">
        <f t="shared" si="20"/>
        <v>14</v>
      </c>
      <c r="B142" s="24">
        <v>641</v>
      </c>
      <c r="C142" s="9">
        <v>0.34925</v>
      </c>
      <c r="D142" s="8">
        <v>0.43733899999999998</v>
      </c>
      <c r="E142" s="8">
        <v>2.7108599999999998E-3</v>
      </c>
      <c r="F142" s="8">
        <f t="shared" si="17"/>
        <v>0.26322963059085874</v>
      </c>
      <c r="G142" s="10">
        <f t="shared" si="18"/>
        <v>0.32920987342211999</v>
      </c>
      <c r="H142" s="9">
        <v>7.2129099999999999</v>
      </c>
      <c r="I142" s="8">
        <v>7.4230799999999997</v>
      </c>
      <c r="J142" s="8">
        <v>4.4331700000000002E-3</v>
      </c>
      <c r="K142" s="8">
        <v>0.21016499999999999</v>
      </c>
      <c r="L142" s="9">
        <f t="shared" si="19"/>
        <v>0.39057453575931994</v>
      </c>
      <c r="M142" s="8">
        <f t="shared" si="14"/>
        <v>250.35827742172407</v>
      </c>
      <c r="N142" s="8"/>
      <c r="O142" s="8">
        <f t="shared" si="15"/>
        <v>211.02352886357892</v>
      </c>
      <c r="P142" s="8"/>
      <c r="Q142" s="8">
        <f t="shared" si="16"/>
        <v>134.715765</v>
      </c>
    </row>
    <row r="143" spans="1:17">
      <c r="A143" s="21">
        <f t="shared" si="20"/>
        <v>15</v>
      </c>
      <c r="B143" s="24">
        <v>632</v>
      </c>
      <c r="C143" s="9">
        <v>0.34925</v>
      </c>
      <c r="D143" s="8">
        <v>0.44509900000000002</v>
      </c>
      <c r="E143" s="8">
        <v>2.8878100000000002E-3</v>
      </c>
      <c r="F143" s="8">
        <f t="shared" si="17"/>
        <v>0.27593034864073945</v>
      </c>
      <c r="G143" s="10">
        <f t="shared" si="18"/>
        <v>0.34509411020878389</v>
      </c>
      <c r="H143" s="9">
        <v>7.2129099999999999</v>
      </c>
      <c r="I143" s="8">
        <v>7.4028299999999998</v>
      </c>
      <c r="J143" s="8">
        <v>4.7648400000000002E-3</v>
      </c>
      <c r="K143" s="8">
        <v>0.189916</v>
      </c>
      <c r="L143" s="9">
        <f t="shared" si="19"/>
        <v>0.39390104335580567</v>
      </c>
      <c r="M143" s="8">
        <f t="shared" si="14"/>
        <v>248.9454594008692</v>
      </c>
      <c r="N143" s="8"/>
      <c r="O143" s="8">
        <f t="shared" si="15"/>
        <v>218.09947765195142</v>
      </c>
      <c r="P143" s="8"/>
      <c r="Q143" s="8">
        <f t="shared" si="16"/>
        <v>120.026912</v>
      </c>
    </row>
    <row r="144" spans="1:17">
      <c r="A144" s="21">
        <f t="shared" si="20"/>
        <v>16</v>
      </c>
      <c r="B144" s="24">
        <v>507</v>
      </c>
      <c r="C144" s="9">
        <v>0.34925</v>
      </c>
      <c r="D144" s="8">
        <v>0.50895900000000005</v>
      </c>
      <c r="E144" s="8">
        <v>4.17279E-3</v>
      </c>
      <c r="F144" s="8">
        <f t="shared" si="17"/>
        <v>0.37022115172015768</v>
      </c>
      <c r="G144" s="10">
        <f t="shared" si="18"/>
        <v>0.46301952490077003</v>
      </c>
      <c r="H144" s="9">
        <v>7.2129099999999999</v>
      </c>
      <c r="I144" s="8">
        <v>7.46584</v>
      </c>
      <c r="J144" s="8">
        <v>6.607E-3</v>
      </c>
      <c r="K144" s="8">
        <v>0.25292700000000001</v>
      </c>
      <c r="L144" s="9">
        <f t="shared" si="19"/>
        <v>0.52759752441452457</v>
      </c>
      <c r="M144" s="8">
        <f t="shared" si="14"/>
        <v>267.49194487816396</v>
      </c>
      <c r="N144" s="8"/>
      <c r="O144" s="8">
        <f t="shared" si="15"/>
        <v>234.75089912469039</v>
      </c>
      <c r="P144" s="8"/>
      <c r="Q144" s="8">
        <f t="shared" si="16"/>
        <v>128.23398900000001</v>
      </c>
    </row>
    <row r="145" spans="1:17">
      <c r="A145" s="21">
        <f t="shared" si="20"/>
        <v>17</v>
      </c>
      <c r="B145" s="24">
        <v>239</v>
      </c>
      <c r="C145" s="9">
        <v>0.34925</v>
      </c>
      <c r="D145" s="8">
        <v>0.51808600000000005</v>
      </c>
      <c r="E145" s="8">
        <v>6.1389399999999998E-3</v>
      </c>
      <c r="F145" s="8">
        <f t="shared" si="17"/>
        <v>0.38267158360139575</v>
      </c>
      <c r="G145" s="10">
        <f t="shared" si="18"/>
        <v>0.47859073964005572</v>
      </c>
      <c r="H145" s="9">
        <v>1.4632700000000001</v>
      </c>
      <c r="I145" s="8">
        <v>1.5031399999999999</v>
      </c>
      <c r="J145" s="8">
        <v>9.2186000000000004E-3</v>
      </c>
      <c r="K145" s="8">
        <v>3.9877000000000003E-2</v>
      </c>
      <c r="L145" s="9">
        <f t="shared" si="19"/>
        <v>0.48024917615568652</v>
      </c>
      <c r="M145" s="8">
        <f t="shared" si="14"/>
        <v>114.77955310120907</v>
      </c>
      <c r="N145" s="8"/>
      <c r="O145" s="8">
        <f t="shared" si="15"/>
        <v>114.38318677397332</v>
      </c>
      <c r="P145" s="8"/>
      <c r="Q145" s="8">
        <f t="shared" si="16"/>
        <v>9.530603000000001</v>
      </c>
    </row>
    <row r="146" spans="1:17">
      <c r="A146" s="21">
        <f t="shared" si="20"/>
        <v>18</v>
      </c>
      <c r="B146" s="24">
        <v>574</v>
      </c>
      <c r="C146" s="9">
        <v>0.34925</v>
      </c>
      <c r="D146" s="8">
        <v>0.50737500000000002</v>
      </c>
      <c r="E146" s="8">
        <v>4.6221200000000004E-3</v>
      </c>
      <c r="F146" s="8">
        <f t="shared" si="17"/>
        <v>0.36804052511238489</v>
      </c>
      <c r="G146" s="10">
        <f t="shared" si="18"/>
        <v>0.460292309853154</v>
      </c>
      <c r="H146" s="9">
        <v>1.4632700000000001</v>
      </c>
      <c r="I146" s="8">
        <v>1.4681599999999999</v>
      </c>
      <c r="J146" s="8">
        <v>7.2597E-3</v>
      </c>
      <c r="K146" s="8">
        <v>4.8964300000000002E-3</v>
      </c>
      <c r="L146" s="9">
        <f t="shared" si="19"/>
        <v>0.46031835237876062</v>
      </c>
      <c r="M146" s="8">
        <f t="shared" si="14"/>
        <v>264.22273426540858</v>
      </c>
      <c r="N146" s="8"/>
      <c r="O146" s="8">
        <f t="shared" si="15"/>
        <v>264.20778585571037</v>
      </c>
      <c r="P146" s="8"/>
      <c r="Q146" s="8">
        <f t="shared" si="16"/>
        <v>2.81055082</v>
      </c>
    </row>
    <row r="147" spans="1:17">
      <c r="A147" s="21">
        <f t="shared" si="20"/>
        <v>19</v>
      </c>
      <c r="B147" s="24">
        <v>782</v>
      </c>
      <c r="C147" s="9">
        <v>0.67249999999999999</v>
      </c>
      <c r="D147" s="8">
        <v>0.75913200000000003</v>
      </c>
      <c r="E147" s="8">
        <v>2.7259799999999998E-3</v>
      </c>
      <c r="F147" s="8">
        <f t="shared" si="17"/>
        <v>0.35217203668661728</v>
      </c>
      <c r="G147" s="10">
        <f t="shared" si="18"/>
        <v>0.44044628015535314</v>
      </c>
      <c r="H147" s="9">
        <v>1.4632700000000001</v>
      </c>
      <c r="I147" s="8">
        <v>1.6132899999999999</v>
      </c>
      <c r="J147" s="8">
        <v>4.9209500000000003E-3</v>
      </c>
      <c r="K147" s="8">
        <v>0.15001999999999999</v>
      </c>
      <c r="L147" s="9">
        <f t="shared" si="19"/>
        <v>0.4652944509691555</v>
      </c>
      <c r="M147" s="8">
        <f t="shared" si="14"/>
        <v>363.86026065787962</v>
      </c>
      <c r="N147" s="8"/>
      <c r="O147" s="8">
        <f t="shared" si="15"/>
        <v>344.42899108148617</v>
      </c>
      <c r="P147" s="8"/>
      <c r="Q147" s="8">
        <f t="shared" si="16"/>
        <v>117.31563999999999</v>
      </c>
    </row>
    <row r="148" spans="1:17">
      <c r="A148" s="21">
        <f t="shared" si="20"/>
        <v>20</v>
      </c>
      <c r="B148" s="24">
        <v>789</v>
      </c>
      <c r="C148" s="9">
        <v>0.34925</v>
      </c>
      <c r="D148" s="8">
        <v>0.48249900000000001</v>
      </c>
      <c r="E148" s="8">
        <v>4.1660500000000001E-3</v>
      </c>
      <c r="F148" s="8">
        <f t="shared" si="17"/>
        <v>0.33291098284826831</v>
      </c>
      <c r="G148" s="10">
        <f t="shared" si="18"/>
        <v>0.41635731615131483</v>
      </c>
      <c r="H148" s="9">
        <v>1.4632700000000001</v>
      </c>
      <c r="I148" s="8">
        <v>1.4927600000000001</v>
      </c>
      <c r="J148" s="8">
        <v>6.7205800000000003E-3</v>
      </c>
      <c r="K148" s="8">
        <v>2.9494300000000001E-2</v>
      </c>
      <c r="L148" s="9">
        <f t="shared" si="19"/>
        <v>0.41740068093525667</v>
      </c>
      <c r="M148" s="8">
        <f t="shared" si="14"/>
        <v>329.32913725791752</v>
      </c>
      <c r="N148" s="8"/>
      <c r="O148" s="8">
        <f t="shared" si="15"/>
        <v>328.50592244338742</v>
      </c>
      <c r="P148" s="8"/>
      <c r="Q148" s="8">
        <f t="shared" si="16"/>
        <v>23.2710027</v>
      </c>
    </row>
    <row r="149" spans="1:17">
      <c r="A149" s="21">
        <f t="shared" si="20"/>
        <v>21</v>
      </c>
      <c r="B149" s="24">
        <v>544</v>
      </c>
      <c r="C149" s="9">
        <v>0.34925</v>
      </c>
      <c r="D149" s="8">
        <v>0.50405599999999995</v>
      </c>
      <c r="E149" s="8">
        <v>5.7514000000000003E-3</v>
      </c>
      <c r="F149" s="8">
        <f t="shared" si="17"/>
        <v>0.36345135662974204</v>
      </c>
      <c r="G149" s="10">
        <f t="shared" si="18"/>
        <v>0.45455283602609126</v>
      </c>
      <c r="H149" s="9">
        <v>1.4632700000000001</v>
      </c>
      <c r="I149" s="8">
        <v>1.48977</v>
      </c>
      <c r="J149" s="8">
        <v>9.1331399999999997E-3</v>
      </c>
      <c r="K149" s="8">
        <v>2.65004E-2</v>
      </c>
      <c r="L149" s="9">
        <f t="shared" si="19"/>
        <v>0.45532466651777459</v>
      </c>
      <c r="M149" s="8">
        <f t="shared" si="14"/>
        <v>247.69661858566937</v>
      </c>
      <c r="N149" s="8"/>
      <c r="O149" s="8">
        <f t="shared" si="15"/>
        <v>247.27674279819365</v>
      </c>
      <c r="P149" s="8"/>
      <c r="Q149" s="8">
        <f t="shared" si="16"/>
        <v>14.4162176</v>
      </c>
    </row>
    <row r="150" spans="1:17">
      <c r="A150" s="21">
        <f t="shared" si="20"/>
        <v>22</v>
      </c>
      <c r="B150" s="24">
        <v>37</v>
      </c>
      <c r="C150" s="9">
        <v>0.34925</v>
      </c>
      <c r="D150" s="8">
        <v>0.54285099999999997</v>
      </c>
      <c r="E150" s="8">
        <v>7.4243800000000004E-3</v>
      </c>
      <c r="F150" s="8">
        <f t="shared" si="17"/>
        <v>0.41558590652354893</v>
      </c>
      <c r="G150" s="10">
        <f t="shared" si="18"/>
        <v>0.51975525466313433</v>
      </c>
      <c r="H150" s="9">
        <v>-1.58633</v>
      </c>
      <c r="I150" s="8">
        <v>-1.7002299999999999</v>
      </c>
      <c r="J150" s="8">
        <v>1.21812E-2</v>
      </c>
      <c r="K150" s="8">
        <v>-0.113898</v>
      </c>
      <c r="L150" s="9">
        <f t="shared" si="19"/>
        <v>0.53208860084946341</v>
      </c>
      <c r="M150" s="8">
        <f t="shared" si="14"/>
        <v>19.687278231430145</v>
      </c>
      <c r="N150" s="8"/>
      <c r="O150" s="8">
        <f t="shared" si="15"/>
        <v>19.23094442253597</v>
      </c>
      <c r="P150" s="8"/>
      <c r="Q150" s="8">
        <f t="shared" si="16"/>
        <v>4.214226</v>
      </c>
    </row>
    <row r="151" spans="1:17">
      <c r="A151" s="21">
        <f t="shared" si="20"/>
        <v>23</v>
      </c>
      <c r="B151" s="24">
        <v>523</v>
      </c>
      <c r="C151" s="9">
        <v>0.34925</v>
      </c>
      <c r="D151" s="8">
        <v>0.48375000000000001</v>
      </c>
      <c r="E151" s="8">
        <v>5.7356600000000001E-3</v>
      </c>
      <c r="F151" s="8">
        <f t="shared" si="17"/>
        <v>0.33472152604814648</v>
      </c>
      <c r="G151" s="10">
        <f t="shared" si="18"/>
        <v>0.41862168394425381</v>
      </c>
      <c r="H151" s="9">
        <v>-1.58633</v>
      </c>
      <c r="I151" s="8">
        <v>-1.4600599999999999</v>
      </c>
      <c r="J151" s="8">
        <v>9.3491800000000003E-3</v>
      </c>
      <c r="K151" s="8">
        <v>0.12626899999999999</v>
      </c>
      <c r="L151" s="9">
        <f t="shared" si="19"/>
        <v>0.43725047127398586</v>
      </c>
      <c r="M151" s="8">
        <f t="shared" si="14"/>
        <v>228.68199647629461</v>
      </c>
      <c r="N151" s="8"/>
      <c r="O151" s="8">
        <f t="shared" si="15"/>
        <v>218.93914070284475</v>
      </c>
      <c r="P151" s="8"/>
      <c r="Q151" s="8">
        <f t="shared" si="16"/>
        <v>66.038686999999996</v>
      </c>
    </row>
    <row r="152" spans="1:17">
      <c r="A152" s="21">
        <f t="shared" si="20"/>
        <v>24</v>
      </c>
      <c r="B152" s="24">
        <v>1008</v>
      </c>
      <c r="C152" s="9">
        <v>0.34925</v>
      </c>
      <c r="D152" s="8">
        <v>0.44126199999999999</v>
      </c>
      <c r="E152" s="8">
        <v>5.1584200000000004E-3</v>
      </c>
      <c r="F152" s="8">
        <f t="shared" si="17"/>
        <v>0.26969721938499847</v>
      </c>
      <c r="G152" s="10">
        <f t="shared" si="18"/>
        <v>0.3372986059993977</v>
      </c>
      <c r="H152" s="9">
        <v>-1.58633</v>
      </c>
      <c r="I152" s="8">
        <v>-1.5393600000000001</v>
      </c>
      <c r="J152" s="8">
        <v>8.3554400000000004E-3</v>
      </c>
      <c r="K152" s="8">
        <v>4.69691E-2</v>
      </c>
      <c r="L152" s="9">
        <f t="shared" si="19"/>
        <v>0.34055314704748646</v>
      </c>
      <c r="M152" s="8">
        <f t="shared" si="14"/>
        <v>343.27757222386634</v>
      </c>
      <c r="N152" s="8"/>
      <c r="O152" s="8">
        <f t="shared" si="15"/>
        <v>339.9969948473929</v>
      </c>
      <c r="P152" s="8"/>
      <c r="Q152" s="8">
        <f t="shared" si="16"/>
        <v>47.344852799999998</v>
      </c>
    </row>
    <row r="153" spans="1:17">
      <c r="A153" s="21">
        <f t="shared" si="20"/>
        <v>25</v>
      </c>
      <c r="B153" s="24">
        <v>1110</v>
      </c>
      <c r="C153" s="9">
        <v>0.34925</v>
      </c>
      <c r="D153" s="8">
        <v>0.445218</v>
      </c>
      <c r="E153" s="8">
        <v>4.6046999999999998E-3</v>
      </c>
      <c r="F153" s="8">
        <f t="shared" si="17"/>
        <v>0.27612226462927614</v>
      </c>
      <c r="G153" s="10">
        <f t="shared" si="18"/>
        <v>0.34533413120547801</v>
      </c>
      <c r="H153" s="9">
        <v>-1.58633</v>
      </c>
      <c r="I153" s="8">
        <v>-1.55627</v>
      </c>
      <c r="J153" s="8">
        <v>7.6185000000000003E-3</v>
      </c>
      <c r="K153" s="8">
        <v>3.0060900000000002E-2</v>
      </c>
      <c r="L153" s="9">
        <f t="shared" si="19"/>
        <v>0.34664004368256751</v>
      </c>
      <c r="M153" s="8">
        <f t="shared" si="14"/>
        <v>384.77044848764996</v>
      </c>
      <c r="N153" s="8"/>
      <c r="O153" s="8">
        <f t="shared" si="15"/>
        <v>383.3208856380806</v>
      </c>
      <c r="P153" s="8"/>
      <c r="Q153" s="8">
        <f t="shared" si="16"/>
        <v>33.367598999999998</v>
      </c>
    </row>
    <row r="154" spans="1:17">
      <c r="A154" s="21">
        <f t="shared" si="20"/>
        <v>26</v>
      </c>
      <c r="B154" s="24">
        <v>1022</v>
      </c>
      <c r="C154" s="9">
        <v>0.34925</v>
      </c>
      <c r="D154" s="8">
        <v>0.49735499999999999</v>
      </c>
      <c r="E154" s="8">
        <v>5.6748399999999996E-3</v>
      </c>
      <c r="F154" s="8">
        <f t="shared" si="17"/>
        <v>0.35409946840541856</v>
      </c>
      <c r="G154" s="10">
        <f t="shared" si="18"/>
        <v>0.44285683534532949</v>
      </c>
      <c r="H154" s="9">
        <v>-1.58633</v>
      </c>
      <c r="I154" s="8">
        <v>-1.5495099999999999</v>
      </c>
      <c r="J154" s="8">
        <v>8.8756000000000008E-3</v>
      </c>
      <c r="K154" s="8">
        <v>3.6822899999999999E-2</v>
      </c>
      <c r="L154" s="9">
        <f t="shared" si="19"/>
        <v>0.44438508365660778</v>
      </c>
      <c r="M154" s="8">
        <f t="shared" si="14"/>
        <v>454.16155549705314</v>
      </c>
      <c r="N154" s="8"/>
      <c r="O154" s="8">
        <f t="shared" si="15"/>
        <v>452.59968572292672</v>
      </c>
      <c r="P154" s="8"/>
      <c r="Q154" s="8">
        <f t="shared" si="16"/>
        <v>37.633003799999997</v>
      </c>
    </row>
    <row r="155" spans="1:17">
      <c r="A155" s="21">
        <f t="shared" si="20"/>
        <v>27</v>
      </c>
      <c r="B155" s="24">
        <v>1034</v>
      </c>
      <c r="C155" s="9">
        <v>0.34925</v>
      </c>
      <c r="D155" s="8">
        <v>0.514158</v>
      </c>
      <c r="E155" s="8">
        <v>6.9083800000000004E-3</v>
      </c>
      <c r="F155" s="8">
        <f t="shared" si="17"/>
        <v>0.37733656921109565</v>
      </c>
      <c r="G155" s="10">
        <f t="shared" si="18"/>
        <v>0.47191846870994225</v>
      </c>
      <c r="H155" s="9">
        <v>-1.58633</v>
      </c>
      <c r="I155" s="8">
        <v>-1.6207</v>
      </c>
      <c r="J155" s="8">
        <v>1.0966800000000001E-2</v>
      </c>
      <c r="K155" s="8">
        <v>-3.4371499999999999E-2</v>
      </c>
      <c r="L155" s="9">
        <f t="shared" si="19"/>
        <v>0.47316851239467184</v>
      </c>
      <c r="M155" s="8">
        <f t="shared" si="14"/>
        <v>489.25624181609066</v>
      </c>
      <c r="N155" s="8"/>
      <c r="O155" s="8">
        <f t="shared" si="15"/>
        <v>487.96369664608028</v>
      </c>
      <c r="P155" s="8"/>
      <c r="Q155" s="8">
        <f t="shared" si="16"/>
        <v>35.540131000000002</v>
      </c>
    </row>
    <row r="156" spans="1:17">
      <c r="A156" s="21">
        <f t="shared" si="20"/>
        <v>28</v>
      </c>
      <c r="B156" s="24">
        <v>323</v>
      </c>
      <c r="C156" s="9">
        <v>0.34925</v>
      </c>
      <c r="D156" s="8">
        <v>0.50544699999999998</v>
      </c>
      <c r="E156" s="8">
        <v>7.0217400000000003E-3</v>
      </c>
      <c r="F156" s="8">
        <f t="shared" si="17"/>
        <v>0.36537803342428776</v>
      </c>
      <c r="G156" s="10">
        <f t="shared" si="18"/>
        <v>0.45696244706506883</v>
      </c>
      <c r="H156" s="9">
        <v>-6.2241900000000001</v>
      </c>
      <c r="I156" s="8">
        <v>-6.2767900000000001</v>
      </c>
      <c r="J156" s="8">
        <v>1.12893E-2</v>
      </c>
      <c r="K156" s="8">
        <v>-5.2599300000000002E-2</v>
      </c>
      <c r="L156" s="9">
        <f t="shared" si="19"/>
        <v>0.45997974345419368</v>
      </c>
      <c r="M156" s="8">
        <f t="shared" si="14"/>
        <v>148.57345713570456</v>
      </c>
      <c r="N156" s="8"/>
      <c r="O156" s="8">
        <f t="shared" si="15"/>
        <v>147.59887040201724</v>
      </c>
      <c r="P156" s="8"/>
      <c r="Q156" s="8">
        <f t="shared" si="16"/>
        <v>16.9895739</v>
      </c>
    </row>
    <row r="157" spans="1:17">
      <c r="A157" s="21">
        <f t="shared" si="20"/>
        <v>29</v>
      </c>
      <c r="B157" s="24">
        <v>619</v>
      </c>
      <c r="C157" s="9">
        <v>0.34925</v>
      </c>
      <c r="D157" s="8">
        <v>0.49762499999999998</v>
      </c>
      <c r="E157" s="8">
        <v>5.93692E-3</v>
      </c>
      <c r="F157" s="8">
        <f t="shared" si="17"/>
        <v>0.3544786003766659</v>
      </c>
      <c r="G157" s="10">
        <f t="shared" si="18"/>
        <v>0.44333099924543617</v>
      </c>
      <c r="H157" s="9">
        <v>-6.2241900000000001</v>
      </c>
      <c r="I157" s="8">
        <v>-6.0302199999999999</v>
      </c>
      <c r="J157" s="8">
        <v>9.6167300000000004E-3</v>
      </c>
      <c r="K157" s="8">
        <v>0.193963</v>
      </c>
      <c r="L157" s="9">
        <f t="shared" si="19"/>
        <v>0.48390497027924495</v>
      </c>
      <c r="M157" s="8">
        <f t="shared" si="14"/>
        <v>299.53717660285264</v>
      </c>
      <c r="N157" s="8"/>
      <c r="O157" s="8">
        <f t="shared" si="15"/>
        <v>274.42188853292498</v>
      </c>
      <c r="P157" s="8"/>
      <c r="Q157" s="8">
        <f t="shared" si="16"/>
        <v>120.063097</v>
      </c>
    </row>
    <row r="158" spans="1:17">
      <c r="A158" s="21">
        <f t="shared" si="20"/>
        <v>30</v>
      </c>
      <c r="B158" s="24">
        <v>813</v>
      </c>
      <c r="C158" s="9">
        <v>0.34925</v>
      </c>
      <c r="D158" s="8">
        <v>0.46290700000000001</v>
      </c>
      <c r="E158" s="8">
        <v>4.5240200000000001E-3</v>
      </c>
      <c r="F158" s="8">
        <f t="shared" si="17"/>
        <v>0.30382121082801317</v>
      </c>
      <c r="G158" s="10">
        <f t="shared" si="18"/>
        <v>0.3799760009355076</v>
      </c>
      <c r="H158" s="9">
        <v>-6.2241900000000001</v>
      </c>
      <c r="I158" s="8">
        <v>-6.1756900000000003</v>
      </c>
      <c r="J158" s="8">
        <v>7.7465600000000004E-3</v>
      </c>
      <c r="K158" s="8">
        <v>4.8500399999999999E-2</v>
      </c>
      <c r="L158" s="9">
        <f t="shared" si="19"/>
        <v>0.38305880760935501</v>
      </c>
      <c r="M158" s="8">
        <f t="shared" si="14"/>
        <v>311.42681058640562</v>
      </c>
      <c r="N158" s="8"/>
      <c r="O158" s="8">
        <f t="shared" si="15"/>
        <v>308.92048876056765</v>
      </c>
      <c r="P158" s="8"/>
      <c r="Q158" s="8">
        <f t="shared" si="16"/>
        <v>39.430825200000001</v>
      </c>
    </row>
    <row r="159" spans="1:17">
      <c r="A159" s="21">
        <f t="shared" si="20"/>
        <v>31</v>
      </c>
      <c r="B159" s="24">
        <v>803</v>
      </c>
      <c r="C159" s="9">
        <v>0.34925</v>
      </c>
      <c r="D159" s="8">
        <v>0.48986400000000002</v>
      </c>
      <c r="E159" s="8">
        <v>5.3193199999999998E-3</v>
      </c>
      <c r="F159" s="8">
        <f t="shared" si="17"/>
        <v>0.34349843667184282</v>
      </c>
      <c r="G159" s="10">
        <f t="shared" si="18"/>
        <v>0.4295985850969794</v>
      </c>
      <c r="H159" s="9">
        <v>-6.2241900000000001</v>
      </c>
      <c r="I159" s="8">
        <v>-6.2761199999999997</v>
      </c>
      <c r="J159" s="8">
        <v>8.6495700000000005E-3</v>
      </c>
      <c r="K159" s="8">
        <v>-5.1935299999999997E-2</v>
      </c>
      <c r="L159" s="9">
        <f t="shared" si="19"/>
        <v>0.43272649526394458</v>
      </c>
      <c r="M159" s="8">
        <f t="shared" si="14"/>
        <v>347.4793756969475</v>
      </c>
      <c r="N159" s="8"/>
      <c r="O159" s="8">
        <f t="shared" si="15"/>
        <v>344.96766383287445</v>
      </c>
      <c r="P159" s="8"/>
      <c r="Q159" s="8">
        <f t="shared" si="16"/>
        <v>41.704045899999997</v>
      </c>
    </row>
    <row r="160" spans="1:17">
      <c r="A160" s="21">
        <f t="shared" si="20"/>
        <v>32</v>
      </c>
      <c r="B160" s="24">
        <v>557</v>
      </c>
      <c r="C160" s="9">
        <v>0.67249999999999999</v>
      </c>
      <c r="D160" s="8">
        <v>0.78652100000000003</v>
      </c>
      <c r="E160" s="8">
        <v>4.18082E-3</v>
      </c>
      <c r="F160" s="8">
        <f t="shared" si="17"/>
        <v>0.40787134422633819</v>
      </c>
      <c r="G160" s="10">
        <f t="shared" si="18"/>
        <v>0.51010698645080943</v>
      </c>
      <c r="H160" s="9">
        <v>-6.2241900000000001</v>
      </c>
      <c r="I160" s="8">
        <v>-6.1213100000000003</v>
      </c>
      <c r="J160" s="8">
        <v>7.5077700000000004E-3</v>
      </c>
      <c r="K160" s="8">
        <v>0.102877</v>
      </c>
      <c r="L160" s="9">
        <f t="shared" si="19"/>
        <v>0.52037756941948055</v>
      </c>
      <c r="M160" s="8">
        <f t="shared" si="14"/>
        <v>289.85030616665068</v>
      </c>
      <c r="N160" s="8"/>
      <c r="O160" s="8">
        <f t="shared" si="15"/>
        <v>284.12959145310083</v>
      </c>
      <c r="P160" s="8"/>
      <c r="Q160" s="8">
        <f t="shared" si="16"/>
        <v>57.302489000000001</v>
      </c>
    </row>
    <row r="161" spans="1:17">
      <c r="A161" s="21">
        <f t="shared" si="20"/>
        <v>33</v>
      </c>
      <c r="B161" s="24">
        <v>597</v>
      </c>
      <c r="C161" s="9">
        <v>0.34925</v>
      </c>
      <c r="D161" s="8">
        <v>0.509772</v>
      </c>
      <c r="E161" s="8">
        <v>7.5948099999999996E-3</v>
      </c>
      <c r="F161" s="8">
        <f t="shared" si="17"/>
        <v>0.3713380259063162</v>
      </c>
      <c r="G161" s="10">
        <f t="shared" si="18"/>
        <v>0.464416350967153</v>
      </c>
      <c r="H161" s="9">
        <v>-13.8156</v>
      </c>
      <c r="I161" s="8">
        <v>-13.6127</v>
      </c>
      <c r="J161" s="8">
        <v>1.1661400000000001E-2</v>
      </c>
      <c r="K161" s="8">
        <v>0.20294300000000001</v>
      </c>
      <c r="L161" s="9">
        <f t="shared" si="19"/>
        <v>0.50682187037917559</v>
      </c>
      <c r="M161" s="8">
        <f t="shared" si="14"/>
        <v>302.57265661636785</v>
      </c>
      <c r="N161" s="8"/>
      <c r="O161" s="8">
        <f t="shared" si="15"/>
        <v>277.25656152739032</v>
      </c>
      <c r="P161" s="8"/>
      <c r="Q161" s="8">
        <f t="shared" si="16"/>
        <v>121.15697100000001</v>
      </c>
    </row>
    <row r="162" spans="1:17">
      <c r="A162" s="21">
        <f t="shared" si="20"/>
        <v>34</v>
      </c>
      <c r="B162" s="24">
        <v>606</v>
      </c>
      <c r="C162" s="9">
        <v>0.34925</v>
      </c>
      <c r="D162" s="8">
        <v>0.50905800000000001</v>
      </c>
      <c r="E162" s="8">
        <v>6.9642999999999997E-3</v>
      </c>
      <c r="F162" s="8">
        <f t="shared" si="17"/>
        <v>0.37035723951881921</v>
      </c>
      <c r="G162" s="10">
        <f t="shared" si="18"/>
        <v>0.4631897240036259</v>
      </c>
      <c r="H162" s="9">
        <v>-13.8156</v>
      </c>
      <c r="I162" s="8">
        <v>-13.663</v>
      </c>
      <c r="J162" s="8">
        <v>1.09865E-2</v>
      </c>
      <c r="K162" s="8">
        <v>0.152673</v>
      </c>
      <c r="L162" s="9">
        <f t="shared" si="19"/>
        <v>0.48770253777436418</v>
      </c>
      <c r="M162" s="8">
        <f t="shared" si="14"/>
        <v>295.54773789126472</v>
      </c>
      <c r="N162" s="8"/>
      <c r="O162" s="8">
        <f t="shared" si="15"/>
        <v>280.69297274619731</v>
      </c>
      <c r="P162" s="8"/>
      <c r="Q162" s="8">
        <f t="shared" si="16"/>
        <v>92.519838000000007</v>
      </c>
    </row>
    <row r="163" spans="1:17">
      <c r="A163" s="21">
        <f t="shared" si="20"/>
        <v>35</v>
      </c>
      <c r="B163" s="24">
        <v>839</v>
      </c>
      <c r="C163" s="9">
        <v>0.34925</v>
      </c>
      <c r="D163" s="8">
        <v>0.52864199999999995</v>
      </c>
      <c r="E163" s="8">
        <v>7.5782999999999996E-3</v>
      </c>
      <c r="F163" s="8">
        <f t="shared" si="17"/>
        <v>0.39684606797094502</v>
      </c>
      <c r="G163" s="10">
        <f t="shared" si="18"/>
        <v>0.49631815199347779</v>
      </c>
      <c r="H163" s="9">
        <v>-13.8156</v>
      </c>
      <c r="I163" s="8">
        <v>-13.6999</v>
      </c>
      <c r="J163" s="8">
        <v>1.19863E-2</v>
      </c>
      <c r="K163" s="8">
        <v>0.11576400000000001</v>
      </c>
      <c r="L163" s="9">
        <f t="shared" si="19"/>
        <v>0.50964008054137666</v>
      </c>
      <c r="M163" s="8">
        <f t="shared" si="14"/>
        <v>427.588027574215</v>
      </c>
      <c r="N163" s="8"/>
      <c r="O163" s="8">
        <f t="shared" si="15"/>
        <v>416.41092952252785</v>
      </c>
      <c r="P163" s="8"/>
      <c r="Q163" s="8">
        <f t="shared" si="16"/>
        <v>97.125996000000001</v>
      </c>
    </row>
    <row r="164" spans="1:17">
      <c r="A164" s="21">
        <v>36</v>
      </c>
      <c r="B164" s="24">
        <v>849</v>
      </c>
      <c r="C164" s="9">
        <v>0.34925</v>
      </c>
      <c r="D164" s="8">
        <v>0.57216900000000004</v>
      </c>
      <c r="E164" s="8">
        <v>9.0745900000000004E-3</v>
      </c>
      <c r="F164" s="8">
        <f t="shared" si="17"/>
        <v>0.4532127558454197</v>
      </c>
      <c r="G164" s="10">
        <f t="shared" si="18"/>
        <v>0.56681352190577505</v>
      </c>
      <c r="H164" s="9">
        <v>-13.8156</v>
      </c>
      <c r="I164" s="8">
        <v>-13.6214</v>
      </c>
      <c r="J164" s="8">
        <v>1.45367E-2</v>
      </c>
      <c r="K164" s="8">
        <v>0.194249</v>
      </c>
      <c r="L164" s="9">
        <f t="shared" si="19"/>
        <v>0.59917463449000286</v>
      </c>
      <c r="M164" s="8">
        <f t="shared" si="14"/>
        <v>508.69926468201243</v>
      </c>
      <c r="N164" s="8"/>
      <c r="O164" s="8">
        <f t="shared" si="15"/>
        <v>481.22468009800303</v>
      </c>
      <c r="P164" s="8"/>
      <c r="Q164" s="8">
        <f t="shared" si="16"/>
        <v>164.91740100000001</v>
      </c>
    </row>
    <row r="165" spans="1:17">
      <c r="A165" s="21">
        <v>37</v>
      </c>
      <c r="B165" s="24">
        <v>488</v>
      </c>
      <c r="C165" s="9">
        <v>0.34925</v>
      </c>
      <c r="D165" s="8">
        <v>0.49613699999999999</v>
      </c>
      <c r="E165" s="8">
        <v>8.0172999999999998E-3</v>
      </c>
      <c r="F165" s="8">
        <f t="shared" si="17"/>
        <v>0.35238666301237903</v>
      </c>
      <c r="G165" s="10">
        <f t="shared" si="18"/>
        <v>0.4407147039850659</v>
      </c>
      <c r="H165" s="9">
        <v>-17.4679</v>
      </c>
      <c r="I165" s="8">
        <v>-17.3797</v>
      </c>
      <c r="J165" s="8">
        <v>1.2804100000000001E-2</v>
      </c>
      <c r="K165" s="8">
        <v>8.8191199999999997E-2</v>
      </c>
      <c r="L165" s="9">
        <f t="shared" si="19"/>
        <v>0.44945204200902711</v>
      </c>
      <c r="M165" s="8">
        <f t="shared" si="14"/>
        <v>219.33259650040523</v>
      </c>
      <c r="N165" s="8"/>
      <c r="O165" s="8">
        <f t="shared" si="15"/>
        <v>215.06877554471217</v>
      </c>
      <c r="P165" s="8"/>
      <c r="Q165" s="8">
        <f t="shared" si="16"/>
        <v>43.037305599999996</v>
      </c>
    </row>
    <row r="166" spans="1:17">
      <c r="A166" s="23">
        <v>38</v>
      </c>
      <c r="B166" s="23">
        <v>719</v>
      </c>
      <c r="C166" s="12">
        <v>0.34925</v>
      </c>
      <c r="D166" s="11">
        <v>0.52180499999999996</v>
      </c>
      <c r="E166" s="11">
        <v>8.2720099999999998E-3</v>
      </c>
      <c r="F166" s="11">
        <f t="shared" si="17"/>
        <v>0.38769175323315808</v>
      </c>
      <c r="G166" s="11">
        <f t="shared" si="18"/>
        <v>0.48486924789659325</v>
      </c>
      <c r="H166" s="12">
        <v>-17.4679</v>
      </c>
      <c r="I166" s="11">
        <v>-17.287400000000002</v>
      </c>
      <c r="J166" s="11">
        <v>1.3225300000000001E-2</v>
      </c>
      <c r="K166" s="11">
        <v>0.180481</v>
      </c>
      <c r="L166" s="12">
        <f t="shared" si="19"/>
        <v>0.51736986664939033</v>
      </c>
      <c r="M166" s="11">
        <f t="shared" si="14"/>
        <v>371.98893412091167</v>
      </c>
      <c r="N166" s="11"/>
      <c r="O166" s="11">
        <f t="shared" si="15"/>
        <v>348.62098923765052</v>
      </c>
      <c r="P166" s="11"/>
      <c r="Q166" s="11">
        <f t="shared" si="16"/>
        <v>129.765839</v>
      </c>
    </row>
    <row r="167" spans="1:17">
      <c r="A167" s="21" t="s">
        <v>10</v>
      </c>
      <c r="B167" s="21">
        <f>SUM(B129:B166)</f>
        <v>19484</v>
      </c>
      <c r="C167" s="9"/>
      <c r="D167" s="8"/>
      <c r="E167" s="8"/>
      <c r="F167" s="8"/>
      <c r="G167" s="8"/>
      <c r="H167" s="9"/>
      <c r="I167" s="8"/>
      <c r="J167" s="8"/>
      <c r="K167" s="8"/>
      <c r="L167" s="13" t="s">
        <v>10</v>
      </c>
      <c r="M167" s="8">
        <f>SUM(M129:M166)</f>
        <v>8663.9910403127087</v>
      </c>
      <c r="N167" s="8"/>
      <c r="O167" s="8">
        <f>SUM(O129:O166)</f>
        <v>8340.3633942952147</v>
      </c>
      <c r="P167" s="8"/>
      <c r="Q167" s="8">
        <f>SUM(Q129:Q166)</f>
        <v>1971.0837132700003</v>
      </c>
    </row>
    <row r="168" spans="1:17" ht="30">
      <c r="C168" s="8"/>
      <c r="D168" s="8"/>
      <c r="E168" s="8"/>
      <c r="F168" s="8"/>
      <c r="G168" s="8"/>
      <c r="H168" s="8"/>
      <c r="I168" s="8"/>
      <c r="J168" s="8"/>
      <c r="K168" s="8"/>
      <c r="L168" s="14" t="s">
        <v>13</v>
      </c>
      <c r="M168" s="25">
        <f>M167/B167</f>
        <v>0.44467209198895036</v>
      </c>
      <c r="N168" s="19"/>
      <c r="O168" s="26">
        <f>O167/B167</f>
        <v>0.42806217379876899</v>
      </c>
      <c r="P168" s="19"/>
      <c r="Q168" s="27">
        <f>Q167/B167</f>
        <v>0.10116422260675427</v>
      </c>
    </row>
    <row r="169" spans="1:17">
      <c r="A169" s="1"/>
      <c r="B169" s="1"/>
      <c r="C169" s="1"/>
      <c r="H169" s="1"/>
      <c r="L169" s="1"/>
    </row>
    <row r="170" spans="1:17">
      <c r="A170" s="1"/>
      <c r="B170" s="1"/>
      <c r="C170" s="1"/>
      <c r="H170" s="1"/>
      <c r="L170" s="1"/>
    </row>
    <row r="171" spans="1:17">
      <c r="A171" s="1"/>
      <c r="B171" s="1"/>
      <c r="C171" s="1"/>
      <c r="H171" s="1"/>
      <c r="L171" s="1"/>
    </row>
    <row r="172" spans="1:17">
      <c r="A172" s="1"/>
      <c r="B172" s="1"/>
      <c r="C172" s="1"/>
      <c r="H172" s="1"/>
      <c r="L172" s="1"/>
    </row>
    <row r="173" spans="1:17">
      <c r="A173" s="1"/>
      <c r="B173" s="1"/>
      <c r="C173" s="1"/>
      <c r="H173" s="1"/>
      <c r="L173" s="1"/>
    </row>
    <row r="174" spans="1:17">
      <c r="A174" s="1"/>
      <c r="B174" s="1"/>
      <c r="C174" s="1"/>
      <c r="H174" s="1"/>
      <c r="L174" s="1"/>
    </row>
    <row r="175" spans="1:17">
      <c r="A175" s="1"/>
      <c r="B175" s="1"/>
      <c r="C175" s="1"/>
      <c r="H175" s="1"/>
      <c r="L175" s="1"/>
    </row>
    <row r="176" spans="1:17">
      <c r="A176" s="1"/>
      <c r="B176" s="1"/>
      <c r="C176" s="1"/>
      <c r="H176" s="1"/>
      <c r="L176" s="1"/>
    </row>
    <row r="177" spans="1:17">
      <c r="A177" s="1"/>
      <c r="B177" s="1"/>
      <c r="C177" s="1"/>
      <c r="H177" s="1"/>
      <c r="L177" s="1"/>
    </row>
    <row r="178" spans="1:17">
      <c r="A178" s="1"/>
      <c r="B178" s="1"/>
      <c r="C178" s="1"/>
      <c r="H178" s="1"/>
      <c r="L178" s="1"/>
    </row>
    <row r="179" spans="1:17">
      <c r="A179" s="1"/>
      <c r="B179" s="1"/>
      <c r="C179" s="1"/>
      <c r="H179" s="1"/>
      <c r="L179" s="1"/>
    </row>
    <row r="180" spans="1:17">
      <c r="A180" s="1"/>
      <c r="B180" s="1"/>
      <c r="C180" s="1"/>
      <c r="H180" s="1"/>
      <c r="L180" s="1"/>
    </row>
    <row r="181" spans="1:17">
      <c r="A181" s="1"/>
      <c r="B181" s="1"/>
      <c r="C181" s="1"/>
      <c r="H181" s="1"/>
      <c r="L181" s="1"/>
    </row>
    <row r="182" spans="1:17">
      <c r="A182" s="1"/>
      <c r="B182" s="1"/>
      <c r="C182" s="1"/>
      <c r="H182" s="1"/>
      <c r="L182" s="1"/>
    </row>
    <row r="183" spans="1:17">
      <c r="A183" s="1"/>
      <c r="B183" s="1"/>
      <c r="C183" s="1"/>
      <c r="H183" s="1"/>
      <c r="L183" s="1"/>
    </row>
    <row r="184" spans="1:17">
      <c r="A184" s="1"/>
      <c r="B184" s="1"/>
      <c r="C184" s="1"/>
      <c r="H184" s="1"/>
      <c r="L184" s="1"/>
    </row>
    <row r="185" spans="1:17">
      <c r="A185" s="1"/>
      <c r="B185" s="1"/>
      <c r="C185" s="1"/>
      <c r="H185" s="1"/>
      <c r="L185" s="1"/>
    </row>
    <row r="186" spans="1:17">
      <c r="A186" s="1"/>
      <c r="B186" s="1"/>
      <c r="C186" s="1"/>
      <c r="H186" s="1"/>
      <c r="L186" s="1"/>
    </row>
    <row r="187" spans="1:17">
      <c r="A187" s="1"/>
      <c r="B187" s="1"/>
      <c r="C187" s="1"/>
      <c r="H187" s="1"/>
      <c r="L187" s="1"/>
    </row>
    <row r="188" spans="1:17">
      <c r="A188" s="1"/>
      <c r="B188" s="1"/>
      <c r="C188" s="1"/>
      <c r="H188" s="1"/>
      <c r="L188" s="1"/>
    </row>
    <row r="189" spans="1:17">
      <c r="A189" s="1"/>
      <c r="B189" s="1"/>
      <c r="C189" s="1"/>
      <c r="H189" s="1"/>
      <c r="L189" s="1"/>
    </row>
    <row r="190" spans="1:17" ht="23.25">
      <c r="A190" s="28" t="s">
        <v>22</v>
      </c>
      <c r="B190" s="28"/>
      <c r="C190" s="28"/>
      <c r="D190" s="28"/>
      <c r="E190" s="2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>
      <c r="C191" s="9"/>
      <c r="D191" s="8"/>
      <c r="E191" s="8"/>
      <c r="F191" s="8"/>
      <c r="G191" s="8"/>
      <c r="H191" s="9"/>
      <c r="I191" s="8"/>
      <c r="J191" s="8"/>
      <c r="K191" s="8"/>
      <c r="L191" s="9"/>
      <c r="M191" s="8"/>
      <c r="N191" s="8"/>
      <c r="O191" s="8"/>
      <c r="P191" s="8"/>
      <c r="Q191" s="8"/>
    </row>
    <row r="192" spans="1:17" ht="33.75">
      <c r="A192" s="22" t="s">
        <v>0</v>
      </c>
      <c r="B192" s="22" t="s">
        <v>1</v>
      </c>
      <c r="C192" s="4" t="s">
        <v>2</v>
      </c>
      <c r="D192" s="4" t="s">
        <v>17</v>
      </c>
      <c r="E192" s="2" t="s">
        <v>18</v>
      </c>
      <c r="F192" s="2" t="s">
        <v>20</v>
      </c>
      <c r="G192" s="4" t="s">
        <v>8</v>
      </c>
      <c r="H192" s="4" t="s">
        <v>3</v>
      </c>
      <c r="I192" s="4" t="s">
        <v>4</v>
      </c>
      <c r="J192" s="4" t="s">
        <v>5</v>
      </c>
      <c r="K192" s="4" t="s">
        <v>9</v>
      </c>
      <c r="L192" s="16" t="s">
        <v>11</v>
      </c>
      <c r="M192" s="16" t="s">
        <v>12</v>
      </c>
      <c r="N192" s="17"/>
      <c r="O192" s="4" t="s">
        <v>14</v>
      </c>
      <c r="P192" s="17"/>
      <c r="Q192" s="4" t="s">
        <v>15</v>
      </c>
    </row>
    <row r="193" spans="1:17">
      <c r="A193" s="21">
        <v>1</v>
      </c>
      <c r="B193" s="24">
        <v>11</v>
      </c>
      <c r="C193" s="9">
        <v>0.34925</v>
      </c>
      <c r="D193" s="8">
        <v>1.48603</v>
      </c>
      <c r="E193" s="8">
        <v>1.3925099999999999E-2</v>
      </c>
      <c r="F193" s="8">
        <f>SQRT(D193^2-C193^2)</f>
        <v>1.4444063134727707</v>
      </c>
      <c r="G193" s="10">
        <f>1000*F193/799.58</f>
        <v>1.8064562813886924</v>
      </c>
      <c r="H193" s="9">
        <v>35.419800000000002</v>
      </c>
      <c r="I193" s="8">
        <v>35.580399999999997</v>
      </c>
      <c r="J193" s="8">
        <v>2.15207E-2</v>
      </c>
      <c r="K193" s="8">
        <v>0.16057399999999999</v>
      </c>
      <c r="L193" s="9">
        <f>SQRT(G193^2+K193^2)</f>
        <v>1.8135788667837587</v>
      </c>
      <c r="M193" s="8">
        <f t="shared" ref="M193:M230" si="21">L193*B193</f>
        <v>19.949367534621345</v>
      </c>
      <c r="N193" s="8"/>
      <c r="O193" s="8">
        <f t="shared" ref="O193:O230" si="22">G193*B193</f>
        <v>19.871019095275617</v>
      </c>
      <c r="P193" s="8"/>
      <c r="Q193" s="8">
        <f t="shared" ref="Q193:Q230" si="23">ABS(K193)*B193</f>
        <v>1.7663139999999999</v>
      </c>
    </row>
    <row r="194" spans="1:17">
      <c r="A194" s="21">
        <v>2</v>
      </c>
      <c r="B194" s="24">
        <v>82</v>
      </c>
      <c r="C194" s="9">
        <v>0.34925</v>
      </c>
      <c r="D194" s="8">
        <v>1.48532</v>
      </c>
      <c r="E194" s="8">
        <v>1.03169E-2</v>
      </c>
      <c r="F194" s="8">
        <f t="shared" ref="F194:F230" si="24">SQRT(D194^2-C194^2)</f>
        <v>1.4436758430825114</v>
      </c>
      <c r="G194" s="10">
        <f t="shared" ref="G194:G230" si="25">1000*F194/799.58</f>
        <v>1.8055427137778726</v>
      </c>
      <c r="H194" s="9">
        <v>18.850200000000001</v>
      </c>
      <c r="I194" s="8">
        <v>18.730499999999999</v>
      </c>
      <c r="J194" s="8">
        <v>1.5573500000000001E-2</v>
      </c>
      <c r="K194" s="8">
        <v>-0.119641</v>
      </c>
      <c r="L194" s="9">
        <f t="shared" ref="L194:L230" si="26">SQRT(G194^2+K194^2)</f>
        <v>1.8095022686245421</v>
      </c>
      <c r="M194" s="8">
        <f t="shared" si="21"/>
        <v>148.37918602721246</v>
      </c>
      <c r="N194" s="8"/>
      <c r="O194" s="8">
        <f t="shared" si="22"/>
        <v>148.05450252978554</v>
      </c>
      <c r="P194" s="8"/>
      <c r="Q194" s="8">
        <f t="shared" si="23"/>
        <v>9.8105619999999991</v>
      </c>
    </row>
    <row r="195" spans="1:17">
      <c r="A195" s="21">
        <v>3</v>
      </c>
      <c r="B195" s="24">
        <v>22</v>
      </c>
      <c r="C195" s="9">
        <v>0.34925</v>
      </c>
      <c r="D195" s="8">
        <v>1.5103</v>
      </c>
      <c r="E195" s="8">
        <v>1.0189999999999999E-2</v>
      </c>
      <c r="F195" s="8">
        <f t="shared" si="24"/>
        <v>1.4693639874108797</v>
      </c>
      <c r="G195" s="10">
        <f t="shared" si="25"/>
        <v>1.8376697608880657</v>
      </c>
      <c r="H195" s="9">
        <v>2.6513900000000001</v>
      </c>
      <c r="I195" s="8">
        <v>2.2041200000000001</v>
      </c>
      <c r="J195" s="8">
        <v>1.51229E-2</v>
      </c>
      <c r="K195" s="8">
        <v>-0.44726199999999999</v>
      </c>
      <c r="L195" s="9">
        <f t="shared" si="26"/>
        <v>1.891315268993089</v>
      </c>
      <c r="M195" s="8">
        <f t="shared" si="21"/>
        <v>41.608935917847958</v>
      </c>
      <c r="N195" s="8"/>
      <c r="O195" s="8">
        <f t="shared" si="22"/>
        <v>40.428734739537447</v>
      </c>
      <c r="P195" s="8"/>
      <c r="Q195" s="8">
        <f t="shared" si="23"/>
        <v>9.8397640000000006</v>
      </c>
    </row>
    <row r="196" spans="1:17">
      <c r="A196" s="21">
        <v>4</v>
      </c>
      <c r="B196" s="24">
        <v>22</v>
      </c>
      <c r="C196" s="9">
        <v>0.34925</v>
      </c>
      <c r="D196" s="8">
        <v>1.5411900000000001</v>
      </c>
      <c r="E196" s="8">
        <v>1.184E-2</v>
      </c>
      <c r="F196" s="8">
        <f t="shared" si="24"/>
        <v>1.5010966170103777</v>
      </c>
      <c r="G196" s="10">
        <f t="shared" si="25"/>
        <v>1.8773563833642384</v>
      </c>
      <c r="H196" s="9">
        <v>-13.9299</v>
      </c>
      <c r="I196" s="8">
        <v>-13.536300000000001</v>
      </c>
      <c r="J196" s="8">
        <v>1.7211500000000001E-2</v>
      </c>
      <c r="K196" s="8">
        <v>0.39360499999999998</v>
      </c>
      <c r="L196" s="9">
        <f t="shared" si="26"/>
        <v>1.918174102156385</v>
      </c>
      <c r="M196" s="8">
        <f t="shared" si="21"/>
        <v>42.199830247440467</v>
      </c>
      <c r="N196" s="8"/>
      <c r="O196" s="8">
        <f t="shared" si="22"/>
        <v>41.301840434013243</v>
      </c>
      <c r="P196" s="8"/>
      <c r="Q196" s="8">
        <f t="shared" si="23"/>
        <v>8.6593099999999996</v>
      </c>
    </row>
    <row r="197" spans="1:17">
      <c r="A197" s="21">
        <v>5</v>
      </c>
      <c r="B197" s="24">
        <v>18</v>
      </c>
      <c r="C197" s="9">
        <v>0.34925</v>
      </c>
      <c r="D197" s="8">
        <v>1.5488599999999999</v>
      </c>
      <c r="E197" s="8">
        <v>1.46479E-2</v>
      </c>
      <c r="F197" s="8">
        <f t="shared" si="24"/>
        <v>1.5089704228711707</v>
      </c>
      <c r="G197" s="10">
        <f t="shared" si="25"/>
        <v>1.8872038105895228</v>
      </c>
      <c r="H197" s="9">
        <v>-30.281400000000001</v>
      </c>
      <c r="I197" s="8">
        <v>-30.392399999999999</v>
      </c>
      <c r="J197" s="8">
        <v>2.2142700000000001E-2</v>
      </c>
      <c r="K197" s="8">
        <v>-0.111023</v>
      </c>
      <c r="L197" s="9">
        <f t="shared" si="26"/>
        <v>1.8904666961447947</v>
      </c>
      <c r="M197" s="8">
        <f t="shared" si="21"/>
        <v>34.028400530606305</v>
      </c>
      <c r="N197" s="8"/>
      <c r="O197" s="8">
        <f t="shared" si="22"/>
        <v>33.969668590611413</v>
      </c>
      <c r="P197" s="8"/>
      <c r="Q197" s="8">
        <f t="shared" si="23"/>
        <v>1.9984139999999999</v>
      </c>
    </row>
    <row r="198" spans="1:17">
      <c r="A198" s="21">
        <v>6</v>
      </c>
      <c r="B198" s="24">
        <v>14</v>
      </c>
      <c r="C198" s="9">
        <v>0.34925</v>
      </c>
      <c r="D198" s="8">
        <v>-1.16852</v>
      </c>
      <c r="E198" s="8">
        <v>6.3106099999999998E-2</v>
      </c>
      <c r="F198" s="8">
        <f t="shared" si="24"/>
        <v>1.1151069132150513</v>
      </c>
      <c r="G198" s="10">
        <f t="shared" si="25"/>
        <v>1.3946158148215952</v>
      </c>
      <c r="H198" s="9">
        <v>43.3491</v>
      </c>
      <c r="I198" s="8">
        <v>43.622</v>
      </c>
      <c r="J198" s="8">
        <v>9.5939200000000002E-2</v>
      </c>
      <c r="K198" s="8">
        <v>0.27287699999999998</v>
      </c>
      <c r="L198" s="9">
        <f t="shared" si="26"/>
        <v>1.4210612682356458</v>
      </c>
      <c r="M198" s="8">
        <f t="shared" si="21"/>
        <v>19.894857755299043</v>
      </c>
      <c r="N198" s="8"/>
      <c r="O198" s="8">
        <f t="shared" si="22"/>
        <v>19.524621407502334</v>
      </c>
      <c r="P198" s="8"/>
      <c r="Q198" s="8">
        <f t="shared" si="23"/>
        <v>3.8202779999999996</v>
      </c>
    </row>
    <row r="199" spans="1:17">
      <c r="A199" s="21">
        <v>7</v>
      </c>
      <c r="B199" s="24">
        <v>324</v>
      </c>
      <c r="C199" s="9">
        <v>0.34925</v>
      </c>
      <c r="D199" s="8">
        <v>1.23289</v>
      </c>
      <c r="E199" s="8">
        <v>1.61963E-2</v>
      </c>
      <c r="F199" s="8">
        <f t="shared" si="24"/>
        <v>1.1823883412821694</v>
      </c>
      <c r="G199" s="10">
        <f t="shared" si="25"/>
        <v>1.4787617765353929</v>
      </c>
      <c r="H199" s="9">
        <v>26.787700000000001</v>
      </c>
      <c r="I199" s="8">
        <v>26.588000000000001</v>
      </c>
      <c r="J199" s="8">
        <v>2.3598899999999999E-2</v>
      </c>
      <c r="K199" s="8">
        <v>-0.199651</v>
      </c>
      <c r="L199" s="9">
        <f t="shared" si="26"/>
        <v>1.4921785796422327</v>
      </c>
      <c r="M199" s="8">
        <f t="shared" si="21"/>
        <v>483.46585980408338</v>
      </c>
      <c r="N199" s="8"/>
      <c r="O199" s="8">
        <f t="shared" si="22"/>
        <v>479.11881559746729</v>
      </c>
      <c r="P199" s="8"/>
      <c r="Q199" s="8">
        <f t="shared" si="23"/>
        <v>64.686924000000005</v>
      </c>
    </row>
    <row r="200" spans="1:17">
      <c r="A200" s="21">
        <v>8</v>
      </c>
      <c r="B200" s="24">
        <v>518</v>
      </c>
      <c r="C200" s="9">
        <v>0.34925</v>
      </c>
      <c r="D200" s="8">
        <v>1.2534000000000001</v>
      </c>
      <c r="E200" s="8">
        <v>1.54243E-2</v>
      </c>
      <c r="F200" s="8">
        <f t="shared" si="24"/>
        <v>1.2037591110766306</v>
      </c>
      <c r="G200" s="10">
        <f t="shared" si="25"/>
        <v>1.5054892707129126</v>
      </c>
      <c r="H200" s="9">
        <v>10.211499999999999</v>
      </c>
      <c r="I200" s="8">
        <v>10.269600000000001</v>
      </c>
      <c r="J200" s="8">
        <v>2.2310699999999999E-2</v>
      </c>
      <c r="K200" s="8">
        <v>5.8139900000000001E-2</v>
      </c>
      <c r="L200" s="9">
        <f t="shared" si="26"/>
        <v>1.5066114934526775</v>
      </c>
      <c r="M200" s="8">
        <f t="shared" si="21"/>
        <v>780.42475360848698</v>
      </c>
      <c r="N200" s="8"/>
      <c r="O200" s="8">
        <f t="shared" si="22"/>
        <v>779.84344222928871</v>
      </c>
      <c r="P200" s="8"/>
      <c r="Q200" s="8">
        <f t="shared" si="23"/>
        <v>30.1164682</v>
      </c>
    </row>
    <row r="201" spans="1:17">
      <c r="A201" s="21">
        <v>9</v>
      </c>
      <c r="B201" s="24">
        <v>454</v>
      </c>
      <c r="C201" s="9">
        <v>0.34925</v>
      </c>
      <c r="D201" s="8">
        <v>-1.23736</v>
      </c>
      <c r="E201" s="8">
        <v>1.76025E-2</v>
      </c>
      <c r="F201" s="8">
        <f t="shared" si="24"/>
        <v>1.1870485276937923</v>
      </c>
      <c r="G201" s="10">
        <f t="shared" si="25"/>
        <v>1.4845900694036771</v>
      </c>
      <c r="H201" s="9">
        <v>-5.9573099999999997</v>
      </c>
      <c r="I201" s="8">
        <v>-5.8896199999999999</v>
      </c>
      <c r="J201" s="8">
        <v>2.4868299999999999E-2</v>
      </c>
      <c r="K201" s="8">
        <v>6.7691100000000004E-2</v>
      </c>
      <c r="L201" s="9">
        <f t="shared" si="26"/>
        <v>1.4861324837278893</v>
      </c>
      <c r="M201" s="8">
        <f t="shared" si="21"/>
        <v>674.70414761246172</v>
      </c>
      <c r="N201" s="8"/>
      <c r="O201" s="8">
        <f t="shared" si="22"/>
        <v>674.00389150926935</v>
      </c>
      <c r="P201" s="8"/>
      <c r="Q201" s="8">
        <f t="shared" si="23"/>
        <v>30.731759400000001</v>
      </c>
    </row>
    <row r="202" spans="1:17">
      <c r="A202" s="21">
        <v>10</v>
      </c>
      <c r="B202" s="24">
        <v>455</v>
      </c>
      <c r="C202" s="9">
        <v>0.34925</v>
      </c>
      <c r="D202" s="8">
        <v>-1.3142400000000001</v>
      </c>
      <c r="E202" s="8">
        <v>1.99645E-2</v>
      </c>
      <c r="F202" s="8">
        <f t="shared" si="24"/>
        <v>1.2669850887441414</v>
      </c>
      <c r="G202" s="10">
        <f t="shared" si="25"/>
        <v>1.5845632566399126</v>
      </c>
      <c r="H202" s="9">
        <v>-22.345300000000002</v>
      </c>
      <c r="I202" s="8">
        <v>-22.3581</v>
      </c>
      <c r="J202" s="8">
        <v>2.87018E-2</v>
      </c>
      <c r="K202" s="8">
        <v>-1.28284E-2</v>
      </c>
      <c r="L202" s="9">
        <f t="shared" si="26"/>
        <v>1.5846151842450094</v>
      </c>
      <c r="M202" s="8">
        <f t="shared" si="21"/>
        <v>720.99990883147927</v>
      </c>
      <c r="N202" s="8"/>
      <c r="O202" s="8">
        <f t="shared" si="22"/>
        <v>720.97628177116019</v>
      </c>
      <c r="P202" s="8"/>
      <c r="Q202" s="8">
        <f t="shared" si="23"/>
        <v>5.8369220000000004</v>
      </c>
    </row>
    <row r="203" spans="1:17">
      <c r="A203" s="21">
        <v>11</v>
      </c>
      <c r="B203" s="24">
        <v>203</v>
      </c>
      <c r="C203" s="9">
        <v>0.34925</v>
      </c>
      <c r="D203" s="8">
        <v>1.4253400000000001</v>
      </c>
      <c r="E203" s="8">
        <v>1.71767E-2</v>
      </c>
      <c r="F203" s="8">
        <f t="shared" si="24"/>
        <v>1.3818894865726421</v>
      </c>
      <c r="G203" s="10">
        <f t="shared" si="25"/>
        <v>1.7282691995455639</v>
      </c>
      <c r="H203" s="9">
        <v>-38.816400000000002</v>
      </c>
      <c r="I203" s="8">
        <v>-39.143999999999998</v>
      </c>
      <c r="J203" s="8">
        <v>2.7173900000000001E-2</v>
      </c>
      <c r="K203" s="8">
        <v>-0.32763999999999999</v>
      </c>
      <c r="L203" s="9">
        <f t="shared" si="26"/>
        <v>1.7590515614096889</v>
      </c>
      <c r="M203" s="8">
        <f t="shared" si="21"/>
        <v>357.08746696616686</v>
      </c>
      <c r="N203" s="8"/>
      <c r="O203" s="8">
        <f t="shared" si="22"/>
        <v>350.8386475077495</v>
      </c>
      <c r="P203" s="8"/>
      <c r="Q203" s="8">
        <f t="shared" si="23"/>
        <v>66.510919999999999</v>
      </c>
    </row>
    <row r="204" spans="1:17">
      <c r="A204" s="21">
        <f>A203+1</f>
        <v>12</v>
      </c>
      <c r="B204" s="24">
        <v>198</v>
      </c>
      <c r="C204" s="9">
        <v>0.34925</v>
      </c>
      <c r="D204" s="8">
        <v>1.6477599999999999</v>
      </c>
      <c r="E204" s="8">
        <v>1.7403700000000001E-2</v>
      </c>
      <c r="F204" s="8">
        <f t="shared" si="24"/>
        <v>1.6103221587930783</v>
      </c>
      <c r="G204" s="10">
        <f t="shared" si="25"/>
        <v>2.0139600275057883</v>
      </c>
      <c r="H204" s="9">
        <v>35.419800000000002</v>
      </c>
      <c r="I204" s="8">
        <v>35.230800000000002</v>
      </c>
      <c r="J204" s="8">
        <v>2.4705000000000001E-2</v>
      </c>
      <c r="K204" s="8">
        <v>-0.18898100000000001</v>
      </c>
      <c r="L204" s="9">
        <f t="shared" si="26"/>
        <v>2.0228071610393599</v>
      </c>
      <c r="M204" s="8">
        <f t="shared" si="21"/>
        <v>400.51581788579324</v>
      </c>
      <c r="N204" s="8"/>
      <c r="O204" s="8">
        <f t="shared" si="22"/>
        <v>398.76408544614605</v>
      </c>
      <c r="P204" s="8"/>
      <c r="Q204" s="8">
        <f t="shared" si="23"/>
        <v>37.418238000000002</v>
      </c>
    </row>
    <row r="205" spans="1:17">
      <c r="A205" s="21">
        <f t="shared" ref="A205:A227" si="27">A204+1</f>
        <v>13</v>
      </c>
      <c r="B205" s="24">
        <v>508</v>
      </c>
      <c r="C205" s="9">
        <v>0.34925</v>
      </c>
      <c r="D205" s="8">
        <v>1.39828</v>
      </c>
      <c r="E205" s="8">
        <v>1.4103600000000001E-2</v>
      </c>
      <c r="F205" s="8">
        <f t="shared" si="24"/>
        <v>1.3539613716424852</v>
      </c>
      <c r="G205" s="10">
        <f t="shared" si="25"/>
        <v>1.6933407184302822</v>
      </c>
      <c r="H205" s="9">
        <v>18.850200000000001</v>
      </c>
      <c r="I205" s="8">
        <v>18.809200000000001</v>
      </c>
      <c r="J205" s="8">
        <v>2.0947899999999998E-2</v>
      </c>
      <c r="K205" s="8">
        <v>-4.0961999999999998E-2</v>
      </c>
      <c r="L205" s="9">
        <f t="shared" si="26"/>
        <v>1.6938360824288707</v>
      </c>
      <c r="M205" s="8">
        <f t="shared" si="21"/>
        <v>860.46872987386632</v>
      </c>
      <c r="N205" s="8"/>
      <c r="O205" s="8">
        <f t="shared" si="22"/>
        <v>860.21708496258339</v>
      </c>
      <c r="P205" s="8"/>
      <c r="Q205" s="8">
        <f t="shared" si="23"/>
        <v>20.808695999999998</v>
      </c>
    </row>
    <row r="206" spans="1:17">
      <c r="A206" s="21">
        <f t="shared" si="27"/>
        <v>14</v>
      </c>
      <c r="B206" s="24">
        <v>641</v>
      </c>
      <c r="C206" s="9">
        <v>0.34925</v>
      </c>
      <c r="D206" s="8">
        <v>1.49312</v>
      </c>
      <c r="E206" s="8">
        <v>1.4082300000000001E-2</v>
      </c>
      <c r="F206" s="8">
        <f t="shared" si="24"/>
        <v>1.4516996148997217</v>
      </c>
      <c r="G206" s="10">
        <f t="shared" si="25"/>
        <v>1.8155776969155326</v>
      </c>
      <c r="H206" s="9">
        <v>2.6513900000000001</v>
      </c>
      <c r="I206" s="8">
        <v>2.8270300000000002</v>
      </c>
      <c r="J206" s="8">
        <v>2.04879E-2</v>
      </c>
      <c r="K206" s="8">
        <v>0.175645</v>
      </c>
      <c r="L206" s="9">
        <f t="shared" si="26"/>
        <v>1.8240541492954945</v>
      </c>
      <c r="M206" s="8">
        <f t="shared" si="21"/>
        <v>1169.2187096984119</v>
      </c>
      <c r="N206" s="8"/>
      <c r="O206" s="8">
        <f t="shared" si="22"/>
        <v>1163.7853037228565</v>
      </c>
      <c r="P206" s="8"/>
      <c r="Q206" s="8">
        <f t="shared" si="23"/>
        <v>112.58844499999999</v>
      </c>
    </row>
    <row r="207" spans="1:17">
      <c r="A207" s="21">
        <f t="shared" si="27"/>
        <v>15</v>
      </c>
      <c r="B207" s="24">
        <v>632</v>
      </c>
      <c r="C207" s="9">
        <v>0.34925</v>
      </c>
      <c r="D207" s="8">
        <v>1.4832700000000001</v>
      </c>
      <c r="E207" s="8">
        <v>1.5609E-2</v>
      </c>
      <c r="F207" s="8">
        <f t="shared" si="24"/>
        <v>1.4415666236424873</v>
      </c>
      <c r="G207" s="10">
        <f t="shared" si="25"/>
        <v>1.8029048045755112</v>
      </c>
      <c r="H207" s="9">
        <v>-13.9299</v>
      </c>
      <c r="I207" s="8">
        <v>-13.4754</v>
      </c>
      <c r="J207" s="8">
        <v>2.2481500000000001E-2</v>
      </c>
      <c r="K207" s="8">
        <v>0.45446599999999998</v>
      </c>
      <c r="L207" s="9">
        <f t="shared" si="26"/>
        <v>1.8593023098779451</v>
      </c>
      <c r="M207" s="8">
        <f t="shared" si="21"/>
        <v>1175.0790598428614</v>
      </c>
      <c r="N207" s="8"/>
      <c r="O207" s="8">
        <f t="shared" si="22"/>
        <v>1139.435836491723</v>
      </c>
      <c r="P207" s="8"/>
      <c r="Q207" s="8">
        <f t="shared" si="23"/>
        <v>287.22251199999999</v>
      </c>
    </row>
    <row r="208" spans="1:17">
      <c r="A208" s="21">
        <f t="shared" si="27"/>
        <v>16</v>
      </c>
      <c r="B208" s="24">
        <v>507</v>
      </c>
      <c r="C208" s="9">
        <v>0.34925</v>
      </c>
      <c r="D208" s="8">
        <v>1.4906600000000001</v>
      </c>
      <c r="E208" s="8">
        <v>1.85764E-2</v>
      </c>
      <c r="F208" s="8">
        <f t="shared" si="24"/>
        <v>1.4491693044982703</v>
      </c>
      <c r="G208" s="10">
        <f t="shared" si="25"/>
        <v>1.8124131475252885</v>
      </c>
      <c r="H208" s="9">
        <v>-30.281400000000001</v>
      </c>
      <c r="I208" s="8">
        <v>-30.076000000000001</v>
      </c>
      <c r="J208" s="8">
        <v>2.7143799999999999E-2</v>
      </c>
      <c r="K208" s="8">
        <v>0.20535800000000001</v>
      </c>
      <c r="L208" s="9">
        <f t="shared" si="26"/>
        <v>1.8240102317384417</v>
      </c>
      <c r="M208" s="8">
        <f t="shared" si="21"/>
        <v>924.77318749138988</v>
      </c>
      <c r="N208" s="8"/>
      <c r="O208" s="8">
        <f t="shared" si="22"/>
        <v>918.89346579532128</v>
      </c>
      <c r="P208" s="8"/>
      <c r="Q208" s="8">
        <f t="shared" si="23"/>
        <v>104.116506</v>
      </c>
    </row>
    <row r="209" spans="1:17">
      <c r="A209" s="21">
        <f t="shared" si="27"/>
        <v>17</v>
      </c>
      <c r="B209" s="24">
        <v>239</v>
      </c>
      <c r="C209" s="9">
        <v>0.34925</v>
      </c>
      <c r="D209" s="8">
        <v>1.3609599999999999</v>
      </c>
      <c r="E209" s="8">
        <v>2.2491199999999999E-2</v>
      </c>
      <c r="F209" s="8">
        <f t="shared" si="24"/>
        <v>1.3153845669993243</v>
      </c>
      <c r="G209" s="10">
        <f t="shared" si="25"/>
        <v>1.6450943833003879</v>
      </c>
      <c r="H209" s="9">
        <v>35.419800000000002</v>
      </c>
      <c r="I209" s="8">
        <v>34.914900000000003</v>
      </c>
      <c r="J209" s="8">
        <v>3.43124E-2</v>
      </c>
      <c r="K209" s="8">
        <v>-0.50484899999999999</v>
      </c>
      <c r="L209" s="9">
        <f t="shared" si="26"/>
        <v>1.7208160978929399</v>
      </c>
      <c r="M209" s="8">
        <f t="shared" si="21"/>
        <v>411.27504739641262</v>
      </c>
      <c r="N209" s="8"/>
      <c r="O209" s="8">
        <f t="shared" si="22"/>
        <v>393.17755760879271</v>
      </c>
      <c r="P209" s="8"/>
      <c r="Q209" s="8">
        <f t="shared" si="23"/>
        <v>120.658911</v>
      </c>
    </row>
    <row r="210" spans="1:17">
      <c r="A210" s="21">
        <f t="shared" si="27"/>
        <v>18</v>
      </c>
      <c r="B210" s="24">
        <v>574</v>
      </c>
      <c r="C210" s="9">
        <v>0.34925</v>
      </c>
      <c r="D210" s="8">
        <v>1.4230400000000001</v>
      </c>
      <c r="E210" s="8">
        <v>1.8930099999999998E-2</v>
      </c>
      <c r="F210" s="8">
        <f t="shared" si="24"/>
        <v>1.3795170455996548</v>
      </c>
      <c r="G210" s="10">
        <f t="shared" si="25"/>
        <v>1.7253020905971321</v>
      </c>
      <c r="H210" s="9">
        <v>18.850200000000001</v>
      </c>
      <c r="I210" s="8">
        <v>18.797999999999998</v>
      </c>
      <c r="J210" s="8">
        <v>2.7884900000000001E-2</v>
      </c>
      <c r="K210" s="8">
        <v>-5.21193E-2</v>
      </c>
      <c r="L210" s="9">
        <f t="shared" si="26"/>
        <v>1.7260891417453865</v>
      </c>
      <c r="M210" s="8">
        <f t="shared" si="21"/>
        <v>990.77516736185191</v>
      </c>
      <c r="N210" s="8"/>
      <c r="O210" s="8">
        <f t="shared" si="22"/>
        <v>990.32340000275383</v>
      </c>
      <c r="P210" s="8"/>
      <c r="Q210" s="8">
        <f t="shared" si="23"/>
        <v>29.9164782</v>
      </c>
    </row>
    <row r="211" spans="1:17">
      <c r="A211" s="21">
        <f t="shared" si="27"/>
        <v>19</v>
      </c>
      <c r="B211" s="24">
        <v>782</v>
      </c>
      <c r="C211" s="9">
        <v>0.67249999999999999</v>
      </c>
      <c r="D211" s="8">
        <v>1.6838200000000001</v>
      </c>
      <c r="E211" s="8">
        <v>8.0500499999999996E-3</v>
      </c>
      <c r="F211" s="8">
        <f t="shared" si="24"/>
        <v>1.5436947698298393</v>
      </c>
      <c r="G211" s="10">
        <f t="shared" si="25"/>
        <v>1.930632044110457</v>
      </c>
      <c r="H211" s="9">
        <v>2.6513900000000001</v>
      </c>
      <c r="I211" s="8">
        <v>2.7656000000000001</v>
      </c>
      <c r="J211" s="8">
        <v>1.22679E-2</v>
      </c>
      <c r="K211" s="8">
        <v>0.114216</v>
      </c>
      <c r="L211" s="9">
        <f t="shared" si="26"/>
        <v>1.9340075967798374</v>
      </c>
      <c r="M211" s="8">
        <f t="shared" si="21"/>
        <v>1512.3939406818329</v>
      </c>
      <c r="N211" s="8"/>
      <c r="O211" s="8">
        <f t="shared" si="22"/>
        <v>1509.7542584943774</v>
      </c>
      <c r="P211" s="8"/>
      <c r="Q211" s="8">
        <f t="shared" si="23"/>
        <v>89.316912000000002</v>
      </c>
    </row>
    <row r="212" spans="1:17">
      <c r="A212" s="21">
        <f t="shared" si="27"/>
        <v>20</v>
      </c>
      <c r="B212" s="24">
        <v>789</v>
      </c>
      <c r="C212" s="9">
        <v>0.34925</v>
      </c>
      <c r="D212" s="8">
        <v>1.5681400000000001</v>
      </c>
      <c r="E212" s="8">
        <v>2.0317700000000001E-2</v>
      </c>
      <c r="F212" s="8">
        <f t="shared" si="24"/>
        <v>1.5287535763163402</v>
      </c>
      <c r="G212" s="10">
        <f t="shared" si="25"/>
        <v>1.9119457419099279</v>
      </c>
      <c r="H212" s="9">
        <v>-13.9299</v>
      </c>
      <c r="I212" s="8">
        <v>-13.671099999999999</v>
      </c>
      <c r="J212" s="8">
        <v>2.9850999999999999E-2</v>
      </c>
      <c r="K212" s="8">
        <v>0.25879099999999999</v>
      </c>
      <c r="L212" s="9">
        <f t="shared" si="26"/>
        <v>1.9293805486965252</v>
      </c>
      <c r="M212" s="8">
        <f t="shared" si="21"/>
        <v>1522.2812529215585</v>
      </c>
      <c r="N212" s="8"/>
      <c r="O212" s="8">
        <f t="shared" si="22"/>
        <v>1508.5251903669332</v>
      </c>
      <c r="P212" s="8"/>
      <c r="Q212" s="8">
        <f t="shared" si="23"/>
        <v>204.18609899999998</v>
      </c>
    </row>
    <row r="213" spans="1:17">
      <c r="A213" s="21">
        <f t="shared" si="27"/>
        <v>21</v>
      </c>
      <c r="B213" s="24">
        <v>544</v>
      </c>
      <c r="C213" s="9">
        <v>0.34925</v>
      </c>
      <c r="D213" s="8">
        <v>1.3654200000000001</v>
      </c>
      <c r="E213" s="8">
        <v>2.3410899999999998E-2</v>
      </c>
      <c r="F213" s="8">
        <f t="shared" si="24"/>
        <v>1.3199985658704332</v>
      </c>
      <c r="G213" s="10">
        <f t="shared" si="25"/>
        <v>1.650864911416535</v>
      </c>
      <c r="H213" s="9">
        <v>-30.281400000000001</v>
      </c>
      <c r="I213" s="8">
        <v>-30.1645</v>
      </c>
      <c r="J213" s="8">
        <v>3.4530999999999999E-2</v>
      </c>
      <c r="K213" s="8">
        <v>0.116892</v>
      </c>
      <c r="L213" s="9">
        <f t="shared" si="26"/>
        <v>1.6549980952890322</v>
      </c>
      <c r="M213" s="8">
        <f t="shared" si="21"/>
        <v>900.31896383723347</v>
      </c>
      <c r="N213" s="8"/>
      <c r="O213" s="8">
        <f t="shared" si="22"/>
        <v>898.07051181059501</v>
      </c>
      <c r="P213" s="8"/>
      <c r="Q213" s="8">
        <f t="shared" si="23"/>
        <v>63.589247999999998</v>
      </c>
    </row>
    <row r="214" spans="1:17">
      <c r="A214" s="21">
        <f t="shared" si="27"/>
        <v>22</v>
      </c>
      <c r="B214" s="24">
        <v>37</v>
      </c>
      <c r="C214" s="9">
        <v>0.34925</v>
      </c>
      <c r="D214" s="8">
        <v>1.4383900000000001</v>
      </c>
      <c r="E214" s="8">
        <v>2.4427899999999999E-2</v>
      </c>
      <c r="F214" s="8">
        <f t="shared" si="24"/>
        <v>1.3953459175415965</v>
      </c>
      <c r="G214" s="10">
        <f t="shared" si="25"/>
        <v>1.7450985736781766</v>
      </c>
      <c r="H214" s="9">
        <v>43.3491</v>
      </c>
      <c r="I214" s="8">
        <v>43.445900000000002</v>
      </c>
      <c r="J214" s="8">
        <v>3.7029800000000002E-2</v>
      </c>
      <c r="K214" s="8">
        <v>9.6779500000000004E-2</v>
      </c>
      <c r="L214" s="9">
        <f t="shared" si="26"/>
        <v>1.7477801073000734</v>
      </c>
      <c r="M214" s="8">
        <f t="shared" si="21"/>
        <v>64.667863970102715</v>
      </c>
      <c r="N214" s="8"/>
      <c r="O214" s="8">
        <f t="shared" si="22"/>
        <v>64.568647226092537</v>
      </c>
      <c r="P214" s="8"/>
      <c r="Q214" s="8">
        <f t="shared" si="23"/>
        <v>3.5808415</v>
      </c>
    </row>
    <row r="215" spans="1:17">
      <c r="A215" s="21">
        <f t="shared" si="27"/>
        <v>23</v>
      </c>
      <c r="B215" s="24">
        <v>523</v>
      </c>
      <c r="C215" s="9">
        <v>0.34925</v>
      </c>
      <c r="D215" s="8">
        <v>1.4630799999999999</v>
      </c>
      <c r="E215" s="8">
        <v>2.3833799999999999E-2</v>
      </c>
      <c r="F215" s="8">
        <f t="shared" si="24"/>
        <v>1.4207841229053764</v>
      </c>
      <c r="G215" s="10">
        <f t="shared" si="25"/>
        <v>1.7769130329740317</v>
      </c>
      <c r="H215" s="9">
        <v>26.787700000000001</v>
      </c>
      <c r="I215" s="8">
        <v>26.569900000000001</v>
      </c>
      <c r="J215" s="8">
        <v>3.4589500000000002E-2</v>
      </c>
      <c r="K215" s="8">
        <v>-0.21771199999999999</v>
      </c>
      <c r="L215" s="9">
        <f t="shared" si="26"/>
        <v>1.7902006707900018</v>
      </c>
      <c r="M215" s="8">
        <f t="shared" si="21"/>
        <v>936.27495082317091</v>
      </c>
      <c r="N215" s="8"/>
      <c r="O215" s="8">
        <f t="shared" si="22"/>
        <v>929.32551624541861</v>
      </c>
      <c r="P215" s="8"/>
      <c r="Q215" s="8">
        <f t="shared" si="23"/>
        <v>113.86337599999999</v>
      </c>
    </row>
    <row r="216" spans="1:17">
      <c r="A216" s="21">
        <f t="shared" si="27"/>
        <v>24</v>
      </c>
      <c r="B216" s="24">
        <v>1008</v>
      </c>
      <c r="C216" s="9">
        <v>0.34925</v>
      </c>
      <c r="D216" s="8">
        <v>-1.2032</v>
      </c>
      <c r="E216" s="8">
        <v>2.7524E-2</v>
      </c>
      <c r="F216" s="8">
        <f t="shared" si="24"/>
        <v>1.1513968375412535</v>
      </c>
      <c r="G216" s="10">
        <f t="shared" si="25"/>
        <v>1.4400020480017677</v>
      </c>
      <c r="H216" s="9">
        <v>10.211499999999999</v>
      </c>
      <c r="I216" s="8">
        <v>10.5672</v>
      </c>
      <c r="J216" s="8">
        <v>3.9402600000000003E-2</v>
      </c>
      <c r="K216" s="8">
        <v>0.35567199999999999</v>
      </c>
      <c r="L216" s="9">
        <f t="shared" si="26"/>
        <v>1.4832762621417783</v>
      </c>
      <c r="M216" s="8">
        <f t="shared" si="21"/>
        <v>1495.1424722389127</v>
      </c>
      <c r="N216" s="8"/>
      <c r="O216" s="8">
        <f t="shared" si="22"/>
        <v>1451.5220643857817</v>
      </c>
      <c r="P216" s="8"/>
      <c r="Q216" s="8">
        <f t="shared" si="23"/>
        <v>358.51737600000001</v>
      </c>
    </row>
    <row r="217" spans="1:17">
      <c r="A217" s="21">
        <f t="shared" si="27"/>
        <v>25</v>
      </c>
      <c r="B217" s="24">
        <v>1110</v>
      </c>
      <c r="C217" s="9">
        <v>0.34925</v>
      </c>
      <c r="D217" s="8">
        <v>1.27457</v>
      </c>
      <c r="E217" s="8">
        <v>2.5221500000000001E-2</v>
      </c>
      <c r="F217" s="8">
        <f t="shared" si="24"/>
        <v>1.2257867361005339</v>
      </c>
      <c r="G217" s="10">
        <f t="shared" si="25"/>
        <v>1.5330382652149053</v>
      </c>
      <c r="H217" s="9">
        <v>-5.9573099999999997</v>
      </c>
      <c r="I217" s="8">
        <v>-6.0803900000000004</v>
      </c>
      <c r="J217" s="8">
        <v>3.6424600000000001E-2</v>
      </c>
      <c r="K217" s="8">
        <v>-0.123087</v>
      </c>
      <c r="L217" s="9">
        <f t="shared" si="26"/>
        <v>1.5379716291863534</v>
      </c>
      <c r="M217" s="8">
        <f t="shared" si="21"/>
        <v>1707.1485083968523</v>
      </c>
      <c r="N217" s="8"/>
      <c r="O217" s="8">
        <f t="shared" si="22"/>
        <v>1701.6724743885447</v>
      </c>
      <c r="P217" s="8"/>
      <c r="Q217" s="8">
        <f t="shared" si="23"/>
        <v>136.62657000000002</v>
      </c>
    </row>
    <row r="218" spans="1:17">
      <c r="A218" s="21">
        <f t="shared" si="27"/>
        <v>26</v>
      </c>
      <c r="B218" s="24">
        <v>1022</v>
      </c>
      <c r="C218" s="9">
        <v>0.34925</v>
      </c>
      <c r="D218" s="8">
        <v>1.39489</v>
      </c>
      <c r="E218" s="8">
        <v>2.3317500000000001E-2</v>
      </c>
      <c r="F218" s="8">
        <f t="shared" si="24"/>
        <v>1.3504601251425381</v>
      </c>
      <c r="G218" s="10">
        <f t="shared" si="25"/>
        <v>1.6889618614054105</v>
      </c>
      <c r="H218" s="9">
        <v>-22.345300000000002</v>
      </c>
      <c r="I218" s="8">
        <v>-22.5122</v>
      </c>
      <c r="J218" s="8">
        <v>3.4057700000000003E-2</v>
      </c>
      <c r="K218" s="8">
        <v>-0.16698399999999999</v>
      </c>
      <c r="L218" s="9">
        <f t="shared" si="26"/>
        <v>1.697196460501267</v>
      </c>
      <c r="M218" s="8">
        <f t="shared" si="21"/>
        <v>1734.534782632295</v>
      </c>
      <c r="N218" s="8"/>
      <c r="O218" s="8">
        <f t="shared" si="22"/>
        <v>1726.1190223563294</v>
      </c>
      <c r="P218" s="8"/>
      <c r="Q218" s="8">
        <f t="shared" si="23"/>
        <v>170.65764799999999</v>
      </c>
    </row>
    <row r="219" spans="1:17">
      <c r="A219" s="21">
        <f t="shared" si="27"/>
        <v>27</v>
      </c>
      <c r="B219" s="24">
        <v>1034</v>
      </c>
      <c r="C219" s="9">
        <v>0.34925</v>
      </c>
      <c r="D219" s="8">
        <v>1.3831800000000001</v>
      </c>
      <c r="E219" s="8">
        <v>2.0316899999999999E-2</v>
      </c>
      <c r="F219" s="8">
        <f t="shared" si="24"/>
        <v>1.3383614421747214</v>
      </c>
      <c r="G219" s="10">
        <f t="shared" si="25"/>
        <v>1.6738305637643778</v>
      </c>
      <c r="H219" s="9">
        <v>-38.816400000000002</v>
      </c>
      <c r="I219" s="8">
        <v>-38.311900000000001</v>
      </c>
      <c r="J219" s="8">
        <v>3.2475200000000003E-2</v>
      </c>
      <c r="K219" s="8">
        <v>0.50445899999999999</v>
      </c>
      <c r="L219" s="9">
        <f t="shared" si="26"/>
        <v>1.7481955379398424</v>
      </c>
      <c r="M219" s="8">
        <f t="shared" si="21"/>
        <v>1807.634186229797</v>
      </c>
      <c r="N219" s="8"/>
      <c r="O219" s="8">
        <f t="shared" si="22"/>
        <v>1730.7408029323667</v>
      </c>
      <c r="P219" s="8"/>
      <c r="Q219" s="8">
        <f t="shared" si="23"/>
        <v>521.61060599999996</v>
      </c>
    </row>
    <row r="220" spans="1:17">
      <c r="A220" s="21">
        <f t="shared" si="27"/>
        <v>28</v>
      </c>
      <c r="B220" s="24">
        <v>323</v>
      </c>
      <c r="C220" s="9">
        <v>0.34925</v>
      </c>
      <c r="D220" s="8">
        <v>1.5815999999999999</v>
      </c>
      <c r="E220" s="8">
        <v>2.3395900000000001E-2</v>
      </c>
      <c r="F220" s="8">
        <f t="shared" si="24"/>
        <v>1.5425572914806114</v>
      </c>
      <c r="G220" s="10">
        <f t="shared" si="25"/>
        <v>1.9292094493116527</v>
      </c>
      <c r="H220" s="9">
        <v>35.419800000000002</v>
      </c>
      <c r="I220" s="8">
        <v>35.078600000000002</v>
      </c>
      <c r="J220" s="8">
        <v>3.5668699999999998E-2</v>
      </c>
      <c r="K220" s="8">
        <v>-0.34121899999999999</v>
      </c>
      <c r="L220" s="9">
        <f t="shared" si="26"/>
        <v>1.9591527518992413</v>
      </c>
      <c r="M220" s="8">
        <f t="shared" si="21"/>
        <v>632.80633886345493</v>
      </c>
      <c r="N220" s="8"/>
      <c r="O220" s="8">
        <f t="shared" si="22"/>
        <v>623.1346521276638</v>
      </c>
      <c r="P220" s="8"/>
      <c r="Q220" s="8">
        <f t="shared" si="23"/>
        <v>110.21373699999999</v>
      </c>
    </row>
    <row r="221" spans="1:17">
      <c r="A221" s="21">
        <f t="shared" si="27"/>
        <v>29</v>
      </c>
      <c r="B221" s="24">
        <v>619</v>
      </c>
      <c r="C221" s="9">
        <v>0.34925</v>
      </c>
      <c r="D221" s="8">
        <v>1.6394200000000001</v>
      </c>
      <c r="E221" s="8">
        <v>2.1351599999999998E-2</v>
      </c>
      <c r="F221" s="8">
        <f t="shared" si="24"/>
        <v>1.6017872436437994</v>
      </c>
      <c r="G221" s="10">
        <f t="shared" si="25"/>
        <v>2.0032857795890333</v>
      </c>
      <c r="H221" s="9">
        <v>18.850200000000001</v>
      </c>
      <c r="I221" s="8">
        <v>18.8749</v>
      </c>
      <c r="J221" s="8">
        <v>3.1932299999999997E-2</v>
      </c>
      <c r="K221" s="8">
        <v>2.46941E-2</v>
      </c>
      <c r="L221" s="9">
        <f t="shared" si="26"/>
        <v>2.0034379734043304</v>
      </c>
      <c r="M221" s="8">
        <f t="shared" si="21"/>
        <v>1240.1281055372806</v>
      </c>
      <c r="N221" s="8"/>
      <c r="O221" s="8">
        <f t="shared" si="22"/>
        <v>1240.0338975656116</v>
      </c>
      <c r="P221" s="8"/>
      <c r="Q221" s="8">
        <f t="shared" si="23"/>
        <v>15.285647900000001</v>
      </c>
    </row>
    <row r="222" spans="1:17">
      <c r="A222" s="21">
        <f t="shared" si="27"/>
        <v>30</v>
      </c>
      <c r="B222" s="24">
        <v>813</v>
      </c>
      <c r="C222" s="9">
        <v>0.34925</v>
      </c>
      <c r="D222" s="8">
        <v>1.52915</v>
      </c>
      <c r="E222" s="8">
        <v>1.7227599999999999E-2</v>
      </c>
      <c r="F222" s="8">
        <f t="shared" si="24"/>
        <v>1.4887324003997495</v>
      </c>
      <c r="G222" s="10">
        <f t="shared" si="25"/>
        <v>1.8618929943217057</v>
      </c>
      <c r="H222" s="9">
        <v>2.6513900000000001</v>
      </c>
      <c r="I222" s="8">
        <v>2.64317</v>
      </c>
      <c r="J222" s="8">
        <v>2.6731600000000001E-2</v>
      </c>
      <c r="K222" s="8">
        <v>-8.2172500000000006E-3</v>
      </c>
      <c r="L222" s="9">
        <f t="shared" si="26"/>
        <v>1.8619111271760018</v>
      </c>
      <c r="M222" s="8">
        <f t="shared" si="21"/>
        <v>1513.7337463940894</v>
      </c>
      <c r="N222" s="8"/>
      <c r="O222" s="8">
        <f t="shared" si="22"/>
        <v>1513.7190043835467</v>
      </c>
      <c r="P222" s="8"/>
      <c r="Q222" s="8">
        <f t="shared" si="23"/>
        <v>6.6806242500000002</v>
      </c>
    </row>
    <row r="223" spans="1:17">
      <c r="A223" s="21">
        <f t="shared" si="27"/>
        <v>31</v>
      </c>
      <c r="B223" s="24">
        <v>803</v>
      </c>
      <c r="C223" s="9">
        <v>0.34925</v>
      </c>
      <c r="D223" s="8">
        <v>1.6176600000000001</v>
      </c>
      <c r="E223" s="8">
        <v>1.95035E-2</v>
      </c>
      <c r="F223" s="8">
        <f t="shared" si="24"/>
        <v>1.5795088835141131</v>
      </c>
      <c r="G223" s="10">
        <f t="shared" si="25"/>
        <v>1.9754232015734674</v>
      </c>
      <c r="H223" s="9">
        <v>-13.9299</v>
      </c>
      <c r="I223" s="8">
        <v>-13.848699999999999</v>
      </c>
      <c r="J223" s="8">
        <v>2.9896099999999998E-2</v>
      </c>
      <c r="K223" s="8">
        <v>8.1181699999999996E-2</v>
      </c>
      <c r="L223" s="9">
        <f t="shared" si="26"/>
        <v>1.9770906134342092</v>
      </c>
      <c r="M223" s="8">
        <f t="shared" si="21"/>
        <v>1587.60376258767</v>
      </c>
      <c r="N223" s="8"/>
      <c r="O223" s="8">
        <f t="shared" si="22"/>
        <v>1586.2648308634944</v>
      </c>
      <c r="P223" s="8"/>
      <c r="Q223" s="8">
        <f t="shared" si="23"/>
        <v>65.188905099999999</v>
      </c>
    </row>
    <row r="224" spans="1:17">
      <c r="A224" s="21">
        <f t="shared" si="27"/>
        <v>32</v>
      </c>
      <c r="B224" s="24">
        <v>557</v>
      </c>
      <c r="C224" s="9">
        <v>0.67249999999999999</v>
      </c>
      <c r="D224" s="8">
        <v>1.6428199999999999</v>
      </c>
      <c r="E224" s="8">
        <v>1.0340500000000001E-2</v>
      </c>
      <c r="F224" s="8">
        <f t="shared" si="24"/>
        <v>1.4988666726563773</v>
      </c>
      <c r="G224" s="10">
        <f t="shared" si="25"/>
        <v>1.8745674887520662</v>
      </c>
      <c r="H224" s="9">
        <v>-30.598800000000001</v>
      </c>
      <c r="I224" s="8">
        <v>-30.145</v>
      </c>
      <c r="J224" s="8">
        <v>1.62284E-2</v>
      </c>
      <c r="K224" s="8">
        <v>0.45375900000000002</v>
      </c>
      <c r="L224" s="9">
        <f t="shared" si="26"/>
        <v>1.9287043578442051</v>
      </c>
      <c r="M224" s="8">
        <f t="shared" si="21"/>
        <v>1074.2883273192222</v>
      </c>
      <c r="N224" s="8"/>
      <c r="O224" s="8">
        <f t="shared" si="22"/>
        <v>1044.134091234901</v>
      </c>
      <c r="P224" s="8"/>
      <c r="Q224" s="8">
        <f t="shared" si="23"/>
        <v>252.743763</v>
      </c>
    </row>
    <row r="225" spans="1:17">
      <c r="A225" s="21">
        <f t="shared" si="27"/>
        <v>33</v>
      </c>
      <c r="B225" s="24">
        <v>597</v>
      </c>
      <c r="C225" s="9">
        <v>0.34925</v>
      </c>
      <c r="D225" s="8">
        <v>1.52128</v>
      </c>
      <c r="E225" s="8">
        <v>2.4482199999999999E-2</v>
      </c>
      <c r="F225" s="8">
        <f t="shared" si="24"/>
        <v>1.4806475866660507</v>
      </c>
      <c r="G225" s="10">
        <f t="shared" si="25"/>
        <v>1.8517816687086355</v>
      </c>
      <c r="H225" s="9">
        <v>18.850200000000001</v>
      </c>
      <c r="I225" s="8">
        <v>18.765999999999998</v>
      </c>
      <c r="J225" s="8">
        <v>3.4823800000000002E-2</v>
      </c>
      <c r="K225" s="8">
        <v>-8.4135000000000001E-2</v>
      </c>
      <c r="L225" s="9">
        <f t="shared" si="26"/>
        <v>1.8536920042958427</v>
      </c>
      <c r="M225" s="8">
        <f t="shared" si="21"/>
        <v>1106.6541265646181</v>
      </c>
      <c r="N225" s="8"/>
      <c r="O225" s="8">
        <f t="shared" si="22"/>
        <v>1105.5136562190553</v>
      </c>
      <c r="P225" s="8"/>
      <c r="Q225" s="8">
        <f t="shared" si="23"/>
        <v>50.228594999999999</v>
      </c>
    </row>
    <row r="226" spans="1:17">
      <c r="A226" s="21">
        <f t="shared" si="27"/>
        <v>34</v>
      </c>
      <c r="B226" s="24">
        <v>606</v>
      </c>
      <c r="C226" s="9">
        <v>0.34925</v>
      </c>
      <c r="D226" s="8">
        <v>1.54213</v>
      </c>
      <c r="E226" s="8">
        <v>2.3485499999999999E-2</v>
      </c>
      <c r="F226" s="8">
        <f t="shared" si="24"/>
        <v>1.5020617079201508</v>
      </c>
      <c r="G226" s="10">
        <f t="shared" si="25"/>
        <v>1.8785633806750428</v>
      </c>
      <c r="H226" s="9">
        <v>2.6513900000000001</v>
      </c>
      <c r="I226" s="8">
        <v>2.5654400000000002</v>
      </c>
      <c r="J226" s="8">
        <v>3.5390199999999997E-2</v>
      </c>
      <c r="K226" s="8">
        <v>-8.5945999999999995E-2</v>
      </c>
      <c r="L226" s="9">
        <f t="shared" si="26"/>
        <v>1.8805284071582768</v>
      </c>
      <c r="M226" s="8">
        <f t="shared" si="21"/>
        <v>1139.6002147379158</v>
      </c>
      <c r="N226" s="8"/>
      <c r="O226" s="8">
        <f t="shared" si="22"/>
        <v>1138.4094086890759</v>
      </c>
      <c r="P226" s="8"/>
      <c r="Q226" s="8">
        <f t="shared" si="23"/>
        <v>52.083275999999998</v>
      </c>
    </row>
    <row r="227" spans="1:17">
      <c r="A227" s="21">
        <f t="shared" si="27"/>
        <v>35</v>
      </c>
      <c r="B227" s="24">
        <v>839</v>
      </c>
      <c r="C227" s="9">
        <v>0.34925</v>
      </c>
      <c r="D227" s="8">
        <v>1.5712699999999999</v>
      </c>
      <c r="E227" s="8">
        <v>2.4929199999999999E-2</v>
      </c>
      <c r="F227" s="8">
        <f t="shared" si="24"/>
        <v>1.5319640499698419</v>
      </c>
      <c r="G227" s="10">
        <f t="shared" si="25"/>
        <v>1.9159609419568295</v>
      </c>
      <c r="H227" s="9">
        <v>-13.9299</v>
      </c>
      <c r="I227" s="8">
        <v>-14.0776</v>
      </c>
      <c r="J227" s="8">
        <v>3.7523500000000001E-2</v>
      </c>
      <c r="K227" s="8">
        <v>-0.14765300000000001</v>
      </c>
      <c r="L227" s="9">
        <f t="shared" si="26"/>
        <v>1.9216419384248205</v>
      </c>
      <c r="M227" s="8">
        <f t="shared" si="21"/>
        <v>1612.2575863384243</v>
      </c>
      <c r="N227" s="8"/>
      <c r="O227" s="8">
        <f t="shared" si="22"/>
        <v>1607.49123030178</v>
      </c>
      <c r="P227" s="8"/>
      <c r="Q227" s="8">
        <f t="shared" si="23"/>
        <v>123.88086700000001</v>
      </c>
    </row>
    <row r="228" spans="1:17">
      <c r="A228" s="21">
        <v>36</v>
      </c>
      <c r="B228" s="24">
        <v>849</v>
      </c>
      <c r="C228" s="9">
        <v>0.34925</v>
      </c>
      <c r="D228" s="8">
        <v>1.4204699999999999</v>
      </c>
      <c r="E228" s="8">
        <v>2.4215E-2</v>
      </c>
      <c r="F228" s="8">
        <f t="shared" si="24"/>
        <v>1.376865809874005</v>
      </c>
      <c r="G228" s="10">
        <f t="shared" si="25"/>
        <v>1.7219863051527113</v>
      </c>
      <c r="H228" s="9">
        <v>-30.281400000000001</v>
      </c>
      <c r="I228" s="8">
        <v>-29.743400000000001</v>
      </c>
      <c r="J228" s="8">
        <v>3.8108400000000001E-2</v>
      </c>
      <c r="K228" s="8">
        <v>0.53803699999999999</v>
      </c>
      <c r="L228" s="9">
        <f t="shared" si="26"/>
        <v>1.8040844349704053</v>
      </c>
      <c r="M228" s="8">
        <f t="shared" si="21"/>
        <v>1531.667685289874</v>
      </c>
      <c r="N228" s="8"/>
      <c r="O228" s="8">
        <f t="shared" si="22"/>
        <v>1461.966373074652</v>
      </c>
      <c r="P228" s="8"/>
      <c r="Q228" s="8">
        <f t="shared" si="23"/>
        <v>456.79341299999999</v>
      </c>
    </row>
    <row r="229" spans="1:17">
      <c r="A229" s="21">
        <v>37</v>
      </c>
      <c r="B229" s="24">
        <v>488</v>
      </c>
      <c r="C229" s="9">
        <v>0.34925</v>
      </c>
      <c r="D229" s="8">
        <v>1.4101699999999999</v>
      </c>
      <c r="E229" s="8">
        <v>2.4566399999999999E-2</v>
      </c>
      <c r="F229" s="8">
        <f t="shared" si="24"/>
        <v>1.3662371193903347</v>
      </c>
      <c r="G229" s="10">
        <f t="shared" si="25"/>
        <v>1.7086934633061539</v>
      </c>
      <c r="H229" s="9">
        <v>10.211499999999999</v>
      </c>
      <c r="I229" s="8">
        <v>10.338900000000001</v>
      </c>
      <c r="J229" s="8">
        <v>3.6939800000000002E-2</v>
      </c>
      <c r="K229" s="8">
        <v>0.12737899999999999</v>
      </c>
      <c r="L229" s="9">
        <f t="shared" si="26"/>
        <v>1.7134347846317872</v>
      </c>
      <c r="M229" s="8">
        <f t="shared" si="21"/>
        <v>836.15617490031218</v>
      </c>
      <c r="N229" s="8"/>
      <c r="O229" s="8">
        <f t="shared" si="22"/>
        <v>833.84241009340315</v>
      </c>
      <c r="P229" s="8"/>
      <c r="Q229" s="8">
        <f t="shared" si="23"/>
        <v>62.160951999999995</v>
      </c>
    </row>
    <row r="230" spans="1:17">
      <c r="A230" s="23">
        <v>38</v>
      </c>
      <c r="B230" s="23">
        <v>719</v>
      </c>
      <c r="C230" s="12">
        <v>0.34925</v>
      </c>
      <c r="D230" s="11">
        <v>1.4426300000000001</v>
      </c>
      <c r="E230" s="11">
        <v>2.67125E-2</v>
      </c>
      <c r="F230" s="11">
        <f t="shared" si="24"/>
        <v>1.3997163121147087</v>
      </c>
      <c r="G230" s="11">
        <f t="shared" si="25"/>
        <v>1.7505644364725339</v>
      </c>
      <c r="H230" s="12">
        <v>-5.9573099999999997</v>
      </c>
      <c r="I230" s="11">
        <v>-6.0122600000000004</v>
      </c>
      <c r="J230" s="11">
        <v>4.0472599999999997E-2</v>
      </c>
      <c r="K230" s="11">
        <v>-5.49568E-2</v>
      </c>
      <c r="L230" s="12">
        <f t="shared" si="26"/>
        <v>1.7514268743252286</v>
      </c>
      <c r="M230" s="11">
        <f t="shared" si="21"/>
        <v>1259.2759226398393</v>
      </c>
      <c r="N230" s="11"/>
      <c r="O230" s="11">
        <f t="shared" si="22"/>
        <v>1258.6558298237519</v>
      </c>
      <c r="P230" s="11"/>
      <c r="Q230" s="11">
        <f t="shared" si="23"/>
        <v>39.513939200000003</v>
      </c>
    </row>
    <row r="231" spans="1:17">
      <c r="A231" s="21" t="s">
        <v>10</v>
      </c>
      <c r="B231" s="21">
        <f>SUM(B193:B230)</f>
        <v>19484</v>
      </c>
      <c r="C231" s="9"/>
      <c r="D231" s="8"/>
      <c r="E231" s="8"/>
      <c r="F231" s="8"/>
      <c r="G231" s="8"/>
      <c r="H231" s="9"/>
      <c r="I231" s="8"/>
      <c r="J231" s="8"/>
      <c r="K231" s="8"/>
      <c r="L231" s="13" t="s">
        <v>10</v>
      </c>
      <c r="M231" s="8">
        <f>SUM(M193:M230)</f>
        <v>34469.41734729075</v>
      </c>
      <c r="N231" s="8"/>
      <c r="O231" s="8">
        <f>SUM(O193:O230)</f>
        <v>34105.992072025212</v>
      </c>
      <c r="P231" s="8"/>
      <c r="Q231" s="8">
        <f>SUM(Q193:Q230)</f>
        <v>3843.2298177499993</v>
      </c>
    </row>
    <row r="232" spans="1:17" ht="30">
      <c r="C232" s="9"/>
      <c r="D232" s="8"/>
      <c r="E232" s="8"/>
      <c r="F232" s="8"/>
      <c r="G232" s="8"/>
      <c r="H232" s="9"/>
      <c r="I232" s="8"/>
      <c r="J232" s="8"/>
      <c r="K232" s="8"/>
      <c r="L232" s="14" t="s">
        <v>13</v>
      </c>
      <c r="M232" s="25">
        <f>M231/B231</f>
        <v>1.7691140087913544</v>
      </c>
      <c r="N232" s="19"/>
      <c r="O232" s="26">
        <f>O231/B231</f>
        <v>1.7504615105740717</v>
      </c>
      <c r="P232" s="19"/>
      <c r="Q232" s="27">
        <f>Q231/B231</f>
        <v>0.19725055521196877</v>
      </c>
    </row>
    <row r="254" spans="3:12">
      <c r="C254" s="1"/>
      <c r="H254" s="1"/>
      <c r="L254" s="1"/>
    </row>
    <row r="255" spans="3:12">
      <c r="C255" s="1"/>
      <c r="H255" s="1"/>
      <c r="L255" s="1"/>
    </row>
    <row r="256" spans="3:12">
      <c r="C256" s="1"/>
      <c r="H256" s="1"/>
      <c r="L256" s="1"/>
    </row>
    <row r="257" spans="3:12">
      <c r="C257" s="1"/>
      <c r="H257" s="1"/>
      <c r="L257" s="1"/>
    </row>
    <row r="258" spans="3:12">
      <c r="C258" s="1"/>
      <c r="H258" s="1"/>
      <c r="L258" s="1"/>
    </row>
    <row r="259" spans="3:12">
      <c r="C259" s="1"/>
      <c r="H259" s="1"/>
      <c r="L259" s="1"/>
    </row>
    <row r="260" spans="3:12">
      <c r="C260" s="1"/>
      <c r="H260" s="1"/>
      <c r="L260" s="1"/>
    </row>
    <row r="261" spans="3:12">
      <c r="C261" s="1"/>
      <c r="H261" s="1"/>
      <c r="L261" s="1"/>
    </row>
    <row r="262" spans="3:12">
      <c r="C262" s="1"/>
      <c r="H262" s="1"/>
      <c r="L262" s="1"/>
    </row>
    <row r="263" spans="3:12">
      <c r="C263" s="1"/>
      <c r="H263" s="1"/>
      <c r="L263" s="1"/>
    </row>
    <row r="264" spans="3:12">
      <c r="C264" s="1"/>
      <c r="H264" s="1"/>
      <c r="L264" s="1"/>
    </row>
    <row r="265" spans="3:12">
      <c r="C265" s="1"/>
      <c r="H265" s="1"/>
      <c r="L265" s="1"/>
    </row>
    <row r="266" spans="3:12">
      <c r="C266" s="1"/>
      <c r="H266" s="1"/>
      <c r="L266" s="1"/>
    </row>
    <row r="267" spans="3:12">
      <c r="C267" s="1"/>
      <c r="H267" s="1"/>
      <c r="L267" s="1"/>
    </row>
    <row r="268" spans="3:12">
      <c r="C268" s="1"/>
      <c r="H268" s="1"/>
      <c r="L268" s="1"/>
    </row>
    <row r="269" spans="3:12">
      <c r="C269" s="1"/>
      <c r="H269" s="1"/>
      <c r="L269" s="1"/>
    </row>
    <row r="270" spans="3:12">
      <c r="C270" s="1"/>
      <c r="H270" s="1"/>
      <c r="L270" s="1"/>
    </row>
    <row r="271" spans="3:12">
      <c r="C271" s="1"/>
      <c r="H271" s="1"/>
      <c r="L271" s="1"/>
    </row>
    <row r="272" spans="3:12">
      <c r="C272" s="1"/>
      <c r="H272" s="1"/>
      <c r="L272" s="1"/>
    </row>
    <row r="273" spans="3:12">
      <c r="C273" s="1"/>
      <c r="H273" s="1"/>
      <c r="L273" s="1"/>
    </row>
    <row r="274" spans="3:12">
      <c r="C274" s="1"/>
      <c r="H274" s="1"/>
      <c r="L274" s="1"/>
    </row>
    <row r="275" spans="3:12">
      <c r="C275" s="1"/>
      <c r="H275" s="1"/>
      <c r="L275" s="1"/>
    </row>
    <row r="276" spans="3:12">
      <c r="C276" s="1"/>
      <c r="H276" s="1"/>
      <c r="L276" s="1"/>
    </row>
    <row r="277" spans="3:12">
      <c r="C277" s="1"/>
      <c r="H277" s="1"/>
      <c r="L277" s="1"/>
    </row>
    <row r="278" spans="3:12">
      <c r="C278" s="1"/>
      <c r="H278" s="1"/>
      <c r="L278" s="1"/>
    </row>
    <row r="279" spans="3:12">
      <c r="C279" s="1"/>
      <c r="H279" s="1"/>
      <c r="L279" s="1"/>
    </row>
    <row r="280" spans="3:12">
      <c r="C280" s="1"/>
      <c r="H280" s="1"/>
      <c r="L280" s="1"/>
    </row>
    <row r="281" spans="3:12">
      <c r="C281" s="1"/>
      <c r="H281" s="1"/>
      <c r="L281" s="1"/>
    </row>
    <row r="282" spans="3:12">
      <c r="C282" s="1"/>
      <c r="H282" s="1"/>
      <c r="L282" s="1"/>
    </row>
    <row r="283" spans="3:12">
      <c r="C283" s="1"/>
      <c r="H283" s="1"/>
      <c r="L283" s="1"/>
    </row>
    <row r="284" spans="3:12">
      <c r="C284" s="1"/>
      <c r="H284" s="1"/>
      <c r="L284" s="1"/>
    </row>
    <row r="285" spans="3:12">
      <c r="C285" s="1"/>
      <c r="H285" s="1"/>
      <c r="L285" s="1"/>
    </row>
    <row r="286" spans="3:12">
      <c r="C286" s="1"/>
      <c r="H286" s="1"/>
      <c r="L286" s="1"/>
    </row>
    <row r="287" spans="3:12">
      <c r="C287" s="1"/>
      <c r="H287" s="1"/>
      <c r="L287" s="1"/>
    </row>
    <row r="288" spans="3:12">
      <c r="C288" s="1"/>
      <c r="H288" s="1"/>
      <c r="L288" s="1"/>
    </row>
    <row r="289" spans="3:12">
      <c r="C289" s="1"/>
      <c r="H289" s="1"/>
      <c r="L289" s="1"/>
    </row>
    <row r="290" spans="3:12">
      <c r="C290" s="1"/>
      <c r="H290" s="1"/>
      <c r="L290" s="1"/>
    </row>
    <row r="291" spans="3:12">
      <c r="C291" s="1"/>
      <c r="H291" s="1"/>
      <c r="L291" s="1"/>
    </row>
    <row r="292" spans="3:12">
      <c r="C292" s="1"/>
      <c r="H292" s="1"/>
      <c r="L292" s="1"/>
    </row>
    <row r="293" spans="3:12">
      <c r="C293" s="1"/>
      <c r="H293" s="1"/>
      <c r="L293" s="1"/>
    </row>
    <row r="294" spans="3:12">
      <c r="C294" s="1"/>
      <c r="H294" s="1"/>
      <c r="L294" s="1"/>
    </row>
  </sheetData>
  <mergeCells count="4">
    <mergeCell ref="A190:E190"/>
    <mergeCell ref="A1:E1"/>
    <mergeCell ref="A64:E64"/>
    <mergeCell ref="A126:E126"/>
  </mergeCells>
  <pageMargins left="0.7" right="0.7" top="0.75" bottom="0.75" header="0.3" footer="0.3"/>
  <pageSetup scale="48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Jefferson Science Associates,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ejensen</dc:creator>
  <cp:lastModifiedBy>ejensen</cp:lastModifiedBy>
  <cp:lastPrinted>2011-07-13T13:35:06Z</cp:lastPrinted>
  <dcterms:created xsi:type="dcterms:W3CDTF">2011-06-30T22:59:26Z</dcterms:created>
  <dcterms:modified xsi:type="dcterms:W3CDTF">2011-07-13T14:39:16Z</dcterms:modified>
</cp:coreProperties>
</file>