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<sst xmlns="http://schemas.openxmlformats.org/spreadsheetml/2006/main" count="29" uniqueCount="29">
  <si>
    <t>Cavity</t>
  </si>
  <si>
    <t>Energy (MeV)</t>
  </si>
  <si>
    <t>Kick (deg)</t>
  </si>
  <si>
    <t>dE (expected)</t>
  </si>
  <si>
    <t>Measured (minus)</t>
  </si>
  <si>
    <t>Measured (none)</t>
  </si>
  <si>
    <t>Measued (plus)</t>
  </si>
  <si>
    <t>dE (measured)</t>
  </si>
  <si>
    <t>dE (neasured)</t>
  </si>
  <si>
    <t>Ratio 1</t>
  </si>
  <si>
    <t>Ratio 2</t>
  </si>
  <si>
    <t>diff_dE</t>
  </si>
  <si>
    <t>1L02-1</t>
  </si>
  <si>
    <t>1L02-2</t>
  </si>
  <si>
    <t>1L02-3</t>
  </si>
  <si>
    <t>1L02-5</t>
  </si>
  <si>
    <t>1L02-6</t>
  </si>
  <si>
    <t>1L02-7</t>
  </si>
  <si>
    <t>1L02-8</t>
  </si>
  <si>
    <t>1L03-1</t>
  </si>
  <si>
    <t>1L03-2</t>
  </si>
  <si>
    <t>1L03-3</t>
  </si>
  <si>
    <t>1L03-4</t>
  </si>
  <si>
    <t>1L03-6</t>
  </si>
  <si>
    <t>1L03-7</t>
  </si>
  <si>
    <t>1L03-8</t>
  </si>
  <si>
    <t>std dev</t>
  </si>
  <si>
    <t>mean</t>
  </si>
  <si>
    <t>ratio</t>
  </si>
</sst>
</file>

<file path=xl/styles.xml><?xml version="1.0" encoding="utf-8"?>
<styleSheet xmlns="http://schemas.openxmlformats.org/spreadsheetml/2006/main">
  <numFmts count="4">
    <numFmt formatCode="GENERAL" numFmtId="164"/>
    <numFmt formatCode="0.0" numFmtId="165"/>
    <numFmt formatCode="#,##0.000_);\(#,##0.000\)" numFmtId="166"/>
    <numFmt formatCode="0.00E+00" numFmtId="167"/>
  </numFmts>
  <fonts count="7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FF000000"/>
      <sz val="12"/>
    </font>
    <font>
      <name val="Calibri"/>
      <charset val="1"/>
      <family val="2"/>
      <b val="true"/>
      <color rgb="FF000000"/>
      <sz val="11"/>
    </font>
    <font>
      <name val="Calibri"/>
      <charset val="1"/>
      <family val="2"/>
      <color rgb="FF000000"/>
      <sz val="1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DCE6F2"/>
        <bgColor rgb="FFD9D9D9"/>
      </patternFill>
    </fill>
    <fill>
      <patternFill patternType="solid">
        <fgColor rgb="FFEBF1DE"/>
        <bgColor rgb="FFDCE6F2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2" fontId="6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3" fontId="6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4" fontId="6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6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7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10" zoomScaleNormal="110" zoomScalePageLayoutView="100">
      <selection activeCell="A1" activeCellId="0" pane="topLeft" sqref="A1:M4"/>
    </sheetView>
  </sheetViews>
  <sheetFormatPr defaultRowHeight="15"/>
  <cols>
    <col collapsed="false" hidden="false" max="1" min="1" style="0" width="6.48979591836735"/>
    <col collapsed="false" hidden="false" max="2" min="2" style="0" width="13.4183673469388"/>
    <col collapsed="false" hidden="false" max="3" min="3" style="0" width="9.81122448979592"/>
    <col collapsed="false" hidden="false" max="4" min="4" style="0" width="13.5612244897959"/>
    <col collapsed="false" hidden="false" max="5" min="5" style="0" width="17.7448979591837"/>
    <col collapsed="false" hidden="false" max="6" min="6" style="0" width="16.7397959183673"/>
    <col collapsed="false" hidden="false" max="7" min="7" style="0" width="15.1530612244898"/>
    <col collapsed="false" hidden="false" max="8" min="8" style="0" width="14.1479591836735"/>
    <col collapsed="false" hidden="false" max="9" min="9" style="0" width="13.5612244897959"/>
    <col collapsed="false" hidden="false" max="11" min="10" style="0" width="7.07142857142857"/>
    <col collapsed="false" hidden="false" max="1025" min="12" style="0" width="8.81122448979592"/>
  </cols>
  <sheetData>
    <row collapsed="false" customFormat="true" customHeight="false" hidden="false" ht="15.65" outlineLevel="0" r="1" s="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collapsed="false" customFormat="false" customHeight="false" hidden="false" ht="14.5" outlineLevel="0" r="2">
      <c r="A2" s="3" t="s">
        <v>12</v>
      </c>
      <c r="B2" s="4" t="n">
        <v>2.60569</v>
      </c>
      <c r="C2" s="4" t="n">
        <v>34.3696</v>
      </c>
      <c r="D2" s="4" t="n">
        <f aca="false">B2*(1-COS(RADIANS(C2)))</f>
        <v>0.454919229062553</v>
      </c>
      <c r="E2" s="5" t="n">
        <v>557.139</v>
      </c>
      <c r="F2" s="5" t="n">
        <v>557.549</v>
      </c>
      <c r="G2" s="5" t="n">
        <v>557.116</v>
      </c>
      <c r="H2" s="5" t="n">
        <f aca="false">F2-E2</f>
        <v>0.409999999999968</v>
      </c>
      <c r="I2" s="5" t="n">
        <f aca="false">F2-G2</f>
        <v>0.432999999999993</v>
      </c>
      <c r="J2" s="6" t="n">
        <f aca="false">H2/D2</f>
        <v>0.901258891264831</v>
      </c>
      <c r="K2" s="6" t="n">
        <f aca="false">I2/D2</f>
        <v>0.951817316872428</v>
      </c>
      <c r="L2" s="3" t="n">
        <f aca="false">ABS(H2-I2)</f>
        <v>0.0230000000000246</v>
      </c>
      <c r="M2" s="7" t="n">
        <f aca="false">L2/$F$16</f>
        <v>1.67754546129216</v>
      </c>
    </row>
    <row collapsed="false" customFormat="false" customHeight="false" hidden="false" ht="14.5" outlineLevel="0" r="3">
      <c r="A3" s="3" t="s">
        <v>13</v>
      </c>
      <c r="B3" s="4" t="n">
        <v>4.39597</v>
      </c>
      <c r="C3" s="4" t="n">
        <v>25.4263</v>
      </c>
      <c r="D3" s="4" t="n">
        <f aca="false">B3*(1-COS(RADIANS(C3)))</f>
        <v>0.425801095631524</v>
      </c>
      <c r="E3" s="5" t="n">
        <v>557.166</v>
      </c>
      <c r="F3" s="5" t="n">
        <v>557.539</v>
      </c>
      <c r="G3" s="5" t="n">
        <v>557.114</v>
      </c>
      <c r="H3" s="5" t="n">
        <f aca="false">F3-E3</f>
        <v>0.372999999999934</v>
      </c>
      <c r="I3" s="5" t="n">
        <f aca="false">F3-G3</f>
        <v>0.424999999999955</v>
      </c>
      <c r="J3" s="6" t="n">
        <f aca="false">H3/D3</f>
        <v>0.875995867147127</v>
      </c>
      <c r="K3" s="6" t="n">
        <f aca="false">I3/D3</f>
        <v>0.998118615382186</v>
      </c>
      <c r="L3" s="3" t="n">
        <f aca="false">ABS(H3-I3)</f>
        <v>0.0520000000000209</v>
      </c>
      <c r="M3" s="7" t="n">
        <f aca="false">L3/$F$16</f>
        <v>3.79271147770148</v>
      </c>
    </row>
    <row collapsed="false" customFormat="false" customHeight="false" hidden="false" ht="14.5" outlineLevel="0" r="4">
      <c r="A4" s="3" t="s">
        <v>14</v>
      </c>
      <c r="B4" s="4" t="n">
        <v>3.8844</v>
      </c>
      <c r="C4" s="4" t="n">
        <v>27.3154</v>
      </c>
      <c r="D4" s="4" t="n">
        <f aca="false">B4*(1-COS(RADIANS(C4)))</f>
        <v>0.433134200030721</v>
      </c>
      <c r="E4" s="5" t="n">
        <v>557.156</v>
      </c>
      <c r="F4" s="5" t="n">
        <v>557.536</v>
      </c>
      <c r="G4" s="5" t="n">
        <v>557.109</v>
      </c>
      <c r="H4" s="5" t="n">
        <f aca="false">F4-E4</f>
        <v>0.379999999999995</v>
      </c>
      <c r="I4" s="5" t="n">
        <f aca="false">F4-G4</f>
        <v>0.426999999999907</v>
      </c>
      <c r="J4" s="6" t="n">
        <f aca="false">H4/D4</f>
        <v>0.87732624201239</v>
      </c>
      <c r="K4" s="6" t="n">
        <f aca="false">I4/D4</f>
        <v>0.985837645629509</v>
      </c>
      <c r="L4" s="3" t="n">
        <f aca="false">ABS(H4-I4)</f>
        <v>0.0469999999999118</v>
      </c>
      <c r="M4" s="7" t="n">
        <f aca="false">L4/$F$16</f>
        <v>3.42802768176084</v>
      </c>
    </row>
    <row collapsed="false" customFormat="false" customHeight="false" hidden="false" ht="14.5" outlineLevel="0" r="5">
      <c r="A5" s="3" t="s">
        <v>15</v>
      </c>
      <c r="B5" s="4" t="n">
        <v>3.5716</v>
      </c>
      <c r="C5" s="4" t="n">
        <v>28.6722</v>
      </c>
      <c r="D5" s="4" t="n">
        <f aca="false">B5*(1-COS(RADIANS(C5)))</f>
        <v>0.437952929217213</v>
      </c>
      <c r="E5" s="5" t="n">
        <v>557.102</v>
      </c>
      <c r="F5" s="5" t="n">
        <v>557.516</v>
      </c>
      <c r="G5" s="5" t="n">
        <v>557.115</v>
      </c>
      <c r="H5" s="5" t="n">
        <f aca="false">F5-E5</f>
        <v>0.413999999999987</v>
      </c>
      <c r="I5" s="5" t="n">
        <f aca="false">F5-G5</f>
        <v>0.400999999999954</v>
      </c>
      <c r="J5" s="6" t="n">
        <f aca="false">H5/D5</f>
        <v>0.945307069277882</v>
      </c>
      <c r="K5" s="6" t="n">
        <f aca="false">I5/D5</f>
        <v>0.915623513962315</v>
      </c>
      <c r="L5" s="3" t="n">
        <f aca="false">ABS(H5-I5)</f>
        <v>0.0130000000000337</v>
      </c>
      <c r="M5" s="7" t="n">
        <f aca="false">L5/$F$16</f>
        <v>0.948177869427444</v>
      </c>
    </row>
    <row collapsed="false" customFormat="false" customHeight="false" hidden="false" ht="14.5" outlineLevel="0" r="6">
      <c r="A6" s="3" t="s">
        <v>16</v>
      </c>
      <c r="B6" s="4" t="n">
        <v>4.4606</v>
      </c>
      <c r="C6" s="4" t="n">
        <v>25.2117</v>
      </c>
      <c r="D6" s="4" t="n">
        <f aca="false">B6*(1-COS(RADIANS(C6)))</f>
        <v>0.424916363599864</v>
      </c>
      <c r="E6" s="5" t="n">
        <v>557.139</v>
      </c>
      <c r="F6" s="5" t="n">
        <v>557.526</v>
      </c>
      <c r="G6" s="5" t="n">
        <v>557.124</v>
      </c>
      <c r="H6" s="5" t="n">
        <f aca="false">F6-E6</f>
        <v>0.386999999999944</v>
      </c>
      <c r="I6" s="5" t="n">
        <f aca="false">F6-G6</f>
        <v>0.40199999999993</v>
      </c>
      <c r="J6" s="6" t="n">
        <f aca="false">H6/D6</f>
        <v>0.91076746661697</v>
      </c>
      <c r="K6" s="6" t="n">
        <f aca="false">I6/D6</f>
        <v>0.9460685312145</v>
      </c>
      <c r="L6" s="3" t="n">
        <f aca="false">ABS(H6-I6)</f>
        <v>0.0149999999999864</v>
      </c>
      <c r="M6" s="7" t="n">
        <f aca="false">L6/$F$16</f>
        <v>1.09405138779707</v>
      </c>
    </row>
    <row collapsed="false" customFormat="false" customHeight="false" hidden="false" ht="14.5" outlineLevel="0" r="7">
      <c r="A7" s="3" t="s">
        <v>17</v>
      </c>
      <c r="B7" s="4" t="n">
        <v>3.03699</v>
      </c>
      <c r="C7" s="4" t="n">
        <v>31.477</v>
      </c>
      <c r="D7" s="4" t="n">
        <f aca="false">B7*(1-COS(RADIANS(C7)))</f>
        <v>0.446893564367301</v>
      </c>
      <c r="E7" s="5" t="n">
        <v>557.075</v>
      </c>
      <c r="F7" s="5" t="n">
        <v>557.528</v>
      </c>
      <c r="G7" s="5" t="n">
        <v>557.113</v>
      </c>
      <c r="H7" s="5" t="n">
        <f aca="false">F7-E7</f>
        <v>0.452999999999975</v>
      </c>
      <c r="I7" s="5" t="n">
        <f aca="false">F7-G7</f>
        <v>0.414999999999964</v>
      </c>
      <c r="J7" s="6" t="n">
        <f aca="false">H7/D7</f>
        <v>1.01366418341987</v>
      </c>
      <c r="K7" s="6" t="n">
        <f aca="false">I7/D7</f>
        <v>0.928632750815082</v>
      </c>
      <c r="L7" s="3" t="n">
        <f aca="false">ABS(H7-I7)</f>
        <v>0.0380000000000109</v>
      </c>
      <c r="M7" s="7" t="n">
        <f aca="false">L7/$F$16</f>
        <v>2.77159684908923</v>
      </c>
    </row>
    <row collapsed="false" customFormat="false" customHeight="false" hidden="false" ht="14.5" outlineLevel="0" r="8">
      <c r="A8" s="3" t="s">
        <v>18</v>
      </c>
      <c r="B8" s="4" t="n">
        <v>4.315</v>
      </c>
      <c r="C8" s="4" t="n">
        <v>25.7021</v>
      </c>
      <c r="D8" s="4" t="n">
        <f aca="false">B8*(1-COS(RADIANS(C8)))</f>
        <v>0.426921240096371</v>
      </c>
      <c r="E8" s="5" t="n">
        <v>557.066</v>
      </c>
      <c r="F8" s="5" t="n">
        <v>557.554</v>
      </c>
      <c r="G8" s="5" t="n">
        <v>557.052</v>
      </c>
      <c r="H8" s="5" t="n">
        <f aca="false">F8-E8</f>
        <v>0.487999999999943</v>
      </c>
      <c r="I8" s="5" t="n">
        <f aca="false">F8-G8</f>
        <v>0.501999999999953</v>
      </c>
      <c r="J8" s="6" t="n">
        <f aca="false">H8/D8</f>
        <v>1.14306798108659</v>
      </c>
      <c r="K8" s="6" t="n">
        <f aca="false">I8/D8</f>
        <v>1.17586091497025</v>
      </c>
      <c r="L8" s="3" t="n">
        <f aca="false">ABS(H8-I8)</f>
        <v>0.01400000000001</v>
      </c>
      <c r="M8" s="7" t="n">
        <f aca="false">L8/$F$16</f>
        <v>1.02111462861226</v>
      </c>
    </row>
    <row collapsed="false" customFormat="false" customHeight="false" hidden="false" ht="14.5" outlineLevel="0" r="9">
      <c r="A9" s="3" t="s">
        <v>19</v>
      </c>
      <c r="B9" s="4" t="n">
        <v>3.05293</v>
      </c>
      <c r="C9" s="4" t="n">
        <v>32.2768</v>
      </c>
      <c r="D9" s="4" t="n">
        <f aca="false">B9*(1-COS(RADIANS(C9)))</f>
        <v>0.471744446641329</v>
      </c>
      <c r="E9" s="5" t="n">
        <v>557.086</v>
      </c>
      <c r="F9" s="5" t="n">
        <v>557.528</v>
      </c>
      <c r="G9" s="5" t="n">
        <v>557.059</v>
      </c>
      <c r="H9" s="5" t="n">
        <f aca="false">F9-E9</f>
        <v>0.442000000000007</v>
      </c>
      <c r="I9" s="5" t="n">
        <f aca="false">F9-G9</f>
        <v>0.469000000000051</v>
      </c>
      <c r="J9" s="6" t="n">
        <f aca="false">H9/D9</f>
        <v>0.9369479665249</v>
      </c>
      <c r="K9" s="6" t="n">
        <f aca="false">I9/D9</f>
        <v>0.994182344570631</v>
      </c>
      <c r="L9" s="3" t="n">
        <f aca="false">ABS(H9-I9)</f>
        <v>0.0270000000000437</v>
      </c>
      <c r="M9" s="7" t="n">
        <f aca="false">L9/$F$16</f>
        <v>1.9692924980397</v>
      </c>
    </row>
    <row collapsed="false" customFormat="false" customHeight="false" hidden="false" ht="14.5" outlineLevel="0" r="10">
      <c r="A10" s="3" t="s">
        <v>20</v>
      </c>
      <c r="B10" s="4" t="n">
        <v>2.9016</v>
      </c>
      <c r="C10" s="4" t="n">
        <v>33.2092</v>
      </c>
      <c r="D10" s="4" t="n">
        <f aca="false">B10*(1-COS(RADIANS(C10)))</f>
        <v>0.473899814962053</v>
      </c>
      <c r="E10" s="5" t="n">
        <v>557.075</v>
      </c>
      <c r="F10" s="5" t="n">
        <v>557.539</v>
      </c>
      <c r="G10" s="5" t="n">
        <v>557.045</v>
      </c>
      <c r="H10" s="5" t="n">
        <f aca="false">F10-E10</f>
        <v>0.463999999999942</v>
      </c>
      <c r="I10" s="5" t="n">
        <f aca="false">F10-G10</f>
        <v>0.494000000000028</v>
      </c>
      <c r="J10" s="6" t="n">
        <f aca="false">H10/D10</f>
        <v>0.979109899076656</v>
      </c>
      <c r="K10" s="6" t="n">
        <f aca="false">I10/D10</f>
        <v>1.0424144184137</v>
      </c>
      <c r="L10" s="3" t="n">
        <f aca="false">ABS(H10-I10)</f>
        <v>0.0300000000000864</v>
      </c>
      <c r="M10" s="7" t="n">
        <f aca="false">L10/$F$16</f>
        <v>2.18810277560243</v>
      </c>
    </row>
    <row collapsed="false" customFormat="false" customHeight="false" hidden="false" ht="14.5" outlineLevel="0" r="11">
      <c r="A11" s="3" t="s">
        <v>21</v>
      </c>
      <c r="B11" s="4" t="n">
        <v>3.66991</v>
      </c>
      <c r="C11" s="4" t="n">
        <v>29.118</v>
      </c>
      <c r="D11" s="4" t="n">
        <f aca="false">B11*(1-COS(RADIANS(C11)))</f>
        <v>0.463805452873081</v>
      </c>
      <c r="E11" s="5" t="n">
        <v>557.171</v>
      </c>
      <c r="F11" s="5" t="n">
        <v>557.571</v>
      </c>
      <c r="G11" s="5" t="n">
        <v>557.114</v>
      </c>
      <c r="H11" s="5" t="n">
        <f aca="false">F11-E11</f>
        <v>0.399999999999977</v>
      </c>
      <c r="I11" s="5" t="n">
        <f aca="false">F11-G11</f>
        <v>0.456999999999994</v>
      </c>
      <c r="J11" s="6" t="n">
        <f aca="false">H11/D11</f>
        <v>0.86243056764888</v>
      </c>
      <c r="K11" s="6" t="n">
        <f aca="false">I11/D11</f>
        <v>0.985326923538888</v>
      </c>
      <c r="L11" s="3" t="n">
        <f aca="false">ABS(H11-I11)</f>
        <v>0.0570000000000164</v>
      </c>
      <c r="M11" s="7" t="n">
        <f aca="false">L11/$F$16</f>
        <v>4.15739527363384</v>
      </c>
    </row>
    <row collapsed="false" customFormat="false" customHeight="false" hidden="false" ht="14.5" outlineLevel="0" r="12">
      <c r="A12" s="3" t="s">
        <v>22</v>
      </c>
      <c r="B12" s="4" t="n">
        <v>4.14846</v>
      </c>
      <c r="C12" s="4" t="n">
        <v>27.1741</v>
      </c>
      <c r="D12" s="4" t="n">
        <f aca="false">B12*(1-COS(RADIANS(C12)))</f>
        <v>0.4578949465746</v>
      </c>
      <c r="E12" s="5" t="n">
        <v>557.058</v>
      </c>
      <c r="F12" s="5" t="n">
        <v>557.539</v>
      </c>
      <c r="G12" s="5" t="n">
        <v>557.092</v>
      </c>
      <c r="H12" s="5" t="n">
        <f aca="false">F12-E12</f>
        <v>0.480999999999995</v>
      </c>
      <c r="I12" s="5" t="n">
        <f aca="false">F12-G12</f>
        <v>0.447000000000003</v>
      </c>
      <c r="J12" s="6" t="n">
        <f aca="false">H12/D12</f>
        <v>1.05045928896625</v>
      </c>
      <c r="K12" s="6" t="n">
        <f aca="false">I12/D12</f>
        <v>0.976206449413562</v>
      </c>
      <c r="L12" s="3" t="n">
        <f aca="false">ABS(H12-I12)</f>
        <v>0.0339999999999918</v>
      </c>
      <c r="M12" s="7" t="n">
        <f aca="false">L12/$F$16</f>
        <v>2.47984981234168</v>
      </c>
    </row>
    <row collapsed="false" customFormat="false" customHeight="false" hidden="false" ht="14.5" outlineLevel="0" r="13">
      <c r="A13" s="3" t="s">
        <v>23</v>
      </c>
      <c r="B13" s="4" t="n">
        <v>2.19973</v>
      </c>
      <c r="C13" s="4" t="n">
        <v>38.7825</v>
      </c>
      <c r="D13" s="4" t="n">
        <f aca="false">B13*(1-COS(RADIANS(C13)))</f>
        <v>0.484975982510999</v>
      </c>
      <c r="E13" s="5" t="n">
        <v>557.035</v>
      </c>
      <c r="F13" s="5" t="n">
        <v>557.528</v>
      </c>
      <c r="G13" s="5" t="n">
        <v>557.041</v>
      </c>
      <c r="H13" s="5" t="n">
        <f aca="false">F13-E13</f>
        <v>0.493000000000052</v>
      </c>
      <c r="I13" s="5" t="n">
        <f aca="false">F13-G13</f>
        <v>0.486999999999966</v>
      </c>
      <c r="J13" s="6" t="n">
        <f aca="false">H13/D13</f>
        <v>1.01654518528424</v>
      </c>
      <c r="K13" s="6" t="n">
        <f aca="false">I13/D13</f>
        <v>1.00417343860718</v>
      </c>
      <c r="L13" s="3" t="n">
        <f aca="false">ABS(H13-I13)</f>
        <v>0.00600000000008549</v>
      </c>
      <c r="M13" s="7" t="n">
        <f aca="false">L13/$F$16</f>
        <v>0.437620555125462</v>
      </c>
    </row>
    <row collapsed="false" customFormat="false" customHeight="false" hidden="false" ht="14.5" outlineLevel="0" r="14">
      <c r="A14" s="3" t="s">
        <v>24</v>
      </c>
      <c r="B14" s="4" t="n">
        <v>3.8884</v>
      </c>
      <c r="C14" s="4" t="n">
        <v>28.1815</v>
      </c>
      <c r="D14" s="4" t="n">
        <f aca="false">B14*(1-COS(RADIANS(C14)))</f>
        <v>0.460946543623255</v>
      </c>
      <c r="E14" s="5" t="n">
        <v>557.154</v>
      </c>
      <c r="F14" s="5" t="n">
        <v>557.531</v>
      </c>
      <c r="G14" s="5" t="n">
        <v>557.182</v>
      </c>
      <c r="H14" s="5" t="n">
        <f aca="false">F14-E14</f>
        <v>0.376999999999953</v>
      </c>
      <c r="I14" s="5" t="n">
        <f aca="false">F14-G14</f>
        <v>0.348999999999933</v>
      </c>
      <c r="J14" s="6" t="n">
        <f aca="false">H14/D14</f>
        <v>0.817882258182384</v>
      </c>
      <c r="K14" s="6" t="n">
        <f aca="false">I14/D14</f>
        <v>0.757137687282846</v>
      </c>
      <c r="L14" s="3" t="n">
        <f aca="false">ABS(H14-I14)</f>
        <v>0.02800000000002</v>
      </c>
      <c r="M14" s="7" t="n">
        <f aca="false">L14/$F$16</f>
        <v>2.04222925722451</v>
      </c>
    </row>
    <row collapsed="false" customFormat="false" customHeight="false" hidden="false" ht="14.5" outlineLevel="0" r="15">
      <c r="A15" s="3" t="s">
        <v>25</v>
      </c>
      <c r="B15" s="4" t="n">
        <v>2.772</v>
      </c>
      <c r="C15" s="4" t="n">
        <v>34.0699</v>
      </c>
      <c r="D15" s="4" t="n">
        <f aca="false">B15*(1-COS(RADIANS(C15)))</f>
        <v>0.475800636512165</v>
      </c>
      <c r="E15" s="5" t="n">
        <v>557.068</v>
      </c>
      <c r="F15" s="5" t="n">
        <v>557.536</v>
      </c>
      <c r="G15" s="5" t="n">
        <v>557.044</v>
      </c>
      <c r="H15" s="5" t="n">
        <f aca="false">F15-E15</f>
        <v>0.467999999999961</v>
      </c>
      <c r="I15" s="5" t="n">
        <f aca="false">F15-G15</f>
        <v>0.491999999999962</v>
      </c>
      <c r="J15" s="6" t="n">
        <f aca="false">H15/D15</f>
        <v>0.983605241536904</v>
      </c>
      <c r="K15" s="6" t="n">
        <f aca="false">I15/D15</f>
        <v>1.0340465359747</v>
      </c>
      <c r="L15" s="3" t="n">
        <f aca="false">ABS(H15-I15)</f>
        <v>0.0240000000000009</v>
      </c>
      <c r="M15" s="7" t="n">
        <f aca="false">L15/$F$16</f>
        <v>1.75048222047697</v>
      </c>
    </row>
    <row collapsed="false" customFormat="false" customHeight="false" hidden="false" ht="14.2" outlineLevel="0" r="16">
      <c r="E16" s="0" t="s">
        <v>26</v>
      </c>
      <c r="F16" s="8" t="n">
        <f aca="false">STDEV(F2:F15)</f>
        <v>0.0137105077213874</v>
      </c>
    </row>
    <row collapsed="false" customFormat="false" customHeight="false" hidden="false" ht="13.3" outlineLevel="0" r="17">
      <c r="E17" s="0" t="s">
        <v>27</v>
      </c>
      <c r="F17" s="8" t="n">
        <f aca="false">AVERAGE(F2:F15)</f>
        <v>557.537142857143</v>
      </c>
    </row>
    <row collapsed="false" customFormat="false" customHeight="false" hidden="false" ht="13.3" outlineLevel="0" r="18">
      <c r="E18" s="0" t="s">
        <v>28</v>
      </c>
      <c r="F18" s="9" t="n">
        <f aca="false">F16/F17</f>
        <v>2.45912005989894E-005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10" zoomScaleNormal="110" zoomScalePageLayoutView="100">
      <selection activeCell="A1" activeCellId="0" pane="topLeft" sqref="A1:M4"/>
    </sheetView>
  </sheetViews>
  <sheetFormatPr defaultRowHeight="15"/>
  <cols>
    <col collapsed="false" hidden="false" max="1025" min="1" style="0" width="8.81122448979592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10" zoomScaleNormal="110" zoomScalePageLayoutView="100">
      <selection activeCell="A1" activeCellId="0" pane="topLeft" sqref="A1:M4"/>
    </sheetView>
  </sheetViews>
  <sheetFormatPr defaultRowHeight="15"/>
  <cols>
    <col collapsed="false" hidden="false" max="1025" min="1" style="0" width="8.81122448979592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2015-06-08T12:20:55.00Z</dcterms:created>
  <dc:creator>Christopher Slominski</dc:creator>
  <cp:lastModifiedBy>Christopher Slominski</cp:lastModifiedBy>
  <cp:lastPrinted>2015-06-08T13:40:43.00Z</cp:lastPrinted>
  <dcterms:modified xsi:type="dcterms:W3CDTF">2015-06-08T13:41:55.00Z</dcterms:modified>
  <cp:revision>0</cp:revision>
</cp:coreProperties>
</file>