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5520" windowWidth="23070" windowHeight="5310" tabRatio="882" firstSheet="1" activeTab="5"/>
  </bookViews>
  <sheets>
    <sheet name="Solenoid Drawings List" sheetId="1" r:id="rId1"/>
    <sheet name="Solenoid Signal I.D.'s" sheetId="2" r:id="rId2"/>
    <sheet name="Solenoid Slow Controls" sheetId="3" r:id="rId3"/>
    <sheet name="TB's" sheetId="4" r:id="rId4"/>
    <sheet name="Solenoid PLC Channel Layout" sheetId="5" r:id="rId5"/>
    <sheet name="LV Chassis Layout" sheetId="6" r:id="rId6"/>
    <sheet name="CRYOCON MAPS" sheetId="7" r:id="rId7"/>
    <sheet name="Solenoid BOM" sheetId="8" r:id="rId8"/>
    <sheet name="Solenoid Magnet Wire Map" sheetId="9" r:id="rId9"/>
    <sheet name="LabView Chassis1Config File" sheetId="10" r:id="rId10"/>
    <sheet name="LabView Chasis2 Config File" sheetId="11" r:id="rId11"/>
    <sheet name="Sheet1" sheetId="12" r:id="rId12"/>
  </sheets>
  <definedNames>
    <definedName name="_xlnm.Print_Area" localSheetId="6">'CRYOCON MAPS'!$B$1:$O$24</definedName>
    <definedName name="_xlnm.Print_Area" localSheetId="5">'LV Chassis Layout'!$A$1:$N$45</definedName>
    <definedName name="_xlnm.Print_Area" localSheetId="4">'Solenoid PLC Channel Layout'!$B$2:$N$24</definedName>
    <definedName name="_xlnm.Print_Area" localSheetId="2">'Solenoid Slow Controls'!$A$1:$P$113</definedName>
  </definedNames>
  <calcPr calcId="145621"/>
</workbook>
</file>

<file path=xl/calcChain.xml><?xml version="1.0" encoding="utf-8"?>
<calcChain xmlns="http://schemas.openxmlformats.org/spreadsheetml/2006/main">
  <c r="Q90" i="6" l="1"/>
  <c r="T90" i="6"/>
  <c r="Q91" i="6"/>
  <c r="T91" i="6"/>
  <c r="M91" i="6" l="1"/>
  <c r="L91" i="6"/>
  <c r="K91" i="6"/>
  <c r="K90" i="6"/>
  <c r="L90" i="6"/>
  <c r="M90" i="6"/>
  <c r="I244" i="9"/>
  <c r="H244" i="9"/>
  <c r="F244" i="9"/>
  <c r="E244" i="9"/>
  <c r="I243" i="9"/>
  <c r="H243" i="9"/>
  <c r="F243" i="9"/>
  <c r="E243" i="9"/>
  <c r="I242" i="9"/>
  <c r="H242" i="9"/>
  <c r="F242" i="9"/>
  <c r="E242" i="9"/>
  <c r="A242" i="9"/>
  <c r="A246" i="9"/>
  <c r="A233" i="9"/>
  <c r="A237" i="9"/>
  <c r="A228" i="9"/>
  <c r="A224" i="9"/>
  <c r="B218" i="9"/>
  <c r="I205" i="9"/>
  <c r="H205" i="9"/>
  <c r="I204" i="9"/>
  <c r="H204" i="9"/>
  <c r="F204" i="9"/>
  <c r="E204" i="9"/>
  <c r="A190" i="9"/>
  <c r="A194" i="9"/>
  <c r="A185" i="9"/>
  <c r="A181" i="9"/>
  <c r="A172" i="9"/>
  <c r="A176" i="9"/>
  <c r="B166" i="9"/>
  <c r="I153" i="9"/>
  <c r="H153" i="9"/>
  <c r="I152" i="9"/>
  <c r="H152" i="9"/>
  <c r="F152" i="9"/>
  <c r="E152" i="9"/>
  <c r="A138" i="9"/>
  <c r="A142" i="9"/>
  <c r="A133" i="9"/>
  <c r="A129" i="9"/>
  <c r="A120" i="9"/>
  <c r="A124" i="9"/>
  <c r="I98" i="9"/>
  <c r="H98" i="9"/>
  <c r="I97" i="9"/>
  <c r="H97" i="9"/>
  <c r="F97" i="9"/>
  <c r="E97" i="9"/>
  <c r="A87" i="9"/>
  <c r="A83" i="9"/>
  <c r="A74" i="9"/>
  <c r="A78" i="9"/>
  <c r="A69" i="9"/>
  <c r="A65" i="9"/>
  <c r="B59" i="9"/>
  <c r="B114" i="9"/>
  <c r="I44" i="9"/>
  <c r="H44" i="9"/>
  <c r="I43" i="9"/>
  <c r="H43" i="9"/>
  <c r="F43" i="9"/>
  <c r="E43" i="9"/>
  <c r="I41" i="9"/>
  <c r="H41" i="9"/>
  <c r="F41" i="9"/>
  <c r="E41" i="9"/>
  <c r="I40" i="9"/>
  <c r="H40" i="9"/>
  <c r="F40" i="9"/>
  <c r="E40" i="9"/>
  <c r="A10" i="9"/>
  <c r="I67" i="8"/>
  <c r="I63" i="8"/>
  <c r="I62" i="8"/>
  <c r="I61" i="8"/>
  <c r="I60" i="8"/>
  <c r="I59" i="8"/>
  <c r="I58" i="8"/>
  <c r="I57" i="8"/>
  <c r="I56" i="8"/>
  <c r="I55" i="8"/>
  <c r="I54" i="8"/>
  <c r="I53" i="8"/>
  <c r="I52" i="8"/>
  <c r="I51" i="8"/>
  <c r="I50" i="8"/>
  <c r="I49" i="8"/>
  <c r="I48" i="8"/>
  <c r="I47" i="8"/>
  <c r="I43" i="8"/>
  <c r="I42" i="8"/>
  <c r="I41" i="8"/>
  <c r="I40" i="8"/>
  <c r="I39" i="8"/>
  <c r="I38" i="8"/>
  <c r="I37" i="8"/>
  <c r="I36" i="8"/>
  <c r="I35" i="8"/>
  <c r="I34" i="8"/>
  <c r="I33" i="8"/>
  <c r="I32" i="8"/>
  <c r="I31" i="8"/>
  <c r="I30" i="8"/>
  <c r="I29" i="8"/>
  <c r="I28" i="8"/>
  <c r="I27" i="8"/>
  <c r="I26" i="8"/>
  <c r="I25" i="8"/>
  <c r="I24" i="8"/>
  <c r="I23" i="8"/>
  <c r="F23" i="8"/>
  <c r="I22" i="8"/>
  <c r="I21" i="8"/>
  <c r="I20" i="8"/>
  <c r="I18" i="8"/>
  <c r="F15" i="8"/>
  <c r="F17" i="8"/>
  <c r="I17" i="8"/>
  <c r="F14" i="8"/>
  <c r="I14" i="8"/>
  <c r="I13" i="8"/>
  <c r="F13" i="8"/>
  <c r="F11" i="8"/>
  <c r="I10" i="8"/>
  <c r="I9" i="8"/>
  <c r="I8" i="8"/>
  <c r="F8" i="8"/>
  <c r="I7" i="8"/>
  <c r="I6" i="8"/>
  <c r="F6" i="8"/>
  <c r="I5" i="8"/>
  <c r="I4" i="8"/>
  <c r="I3" i="8"/>
  <c r="T89" i="6"/>
  <c r="Q89" i="6"/>
  <c r="M89" i="6"/>
  <c r="L89" i="6"/>
  <c r="K89" i="6"/>
  <c r="T88" i="6"/>
  <c r="Q88" i="6"/>
  <c r="M88" i="6"/>
  <c r="L88" i="6"/>
  <c r="K88" i="6"/>
  <c r="T87" i="6"/>
  <c r="Q87" i="6"/>
  <c r="M87" i="6"/>
  <c r="L87" i="6"/>
  <c r="K87" i="6"/>
  <c r="T86" i="6"/>
  <c r="Q86" i="6"/>
  <c r="M86" i="6"/>
  <c r="L86" i="6"/>
  <c r="K86" i="6"/>
  <c r="T85" i="6"/>
  <c r="Q85" i="6"/>
  <c r="M85" i="6"/>
  <c r="L85" i="6"/>
  <c r="K85" i="6"/>
  <c r="T84" i="6"/>
  <c r="Q84" i="6"/>
  <c r="M84" i="6"/>
  <c r="L84" i="6"/>
  <c r="K84" i="6"/>
  <c r="T83" i="6"/>
  <c r="Q83" i="6"/>
  <c r="M83" i="6"/>
  <c r="L83" i="6"/>
  <c r="K83" i="6"/>
  <c r="T82" i="6"/>
  <c r="Q82" i="6"/>
  <c r="M82" i="6"/>
  <c r="L82" i="6"/>
  <c r="K82" i="6"/>
  <c r="T81" i="6"/>
  <c r="Q81" i="6"/>
  <c r="M81" i="6"/>
  <c r="L81" i="6"/>
  <c r="K81" i="6"/>
  <c r="T80" i="6"/>
  <c r="Q80" i="6"/>
  <c r="M80" i="6"/>
  <c r="L80" i="6"/>
  <c r="K80" i="6"/>
  <c r="T79" i="6"/>
  <c r="Q79" i="6"/>
  <c r="M79" i="6"/>
  <c r="L79" i="6"/>
  <c r="K79" i="6"/>
  <c r="T78" i="6"/>
  <c r="Q78" i="6"/>
  <c r="M78" i="6"/>
  <c r="L78" i="6"/>
  <c r="K78" i="6"/>
  <c r="T77" i="6"/>
  <c r="Q77" i="6"/>
  <c r="M77" i="6"/>
  <c r="L77" i="6"/>
  <c r="K77" i="6"/>
  <c r="T76" i="6"/>
  <c r="Q76" i="6"/>
  <c r="M76" i="6"/>
  <c r="L76" i="6"/>
  <c r="K76" i="6"/>
  <c r="T75" i="6"/>
  <c r="Q75" i="6"/>
  <c r="M75" i="6"/>
  <c r="L75" i="6"/>
  <c r="K75" i="6"/>
  <c r="T74" i="6"/>
  <c r="Q74" i="6"/>
  <c r="M74" i="6"/>
  <c r="L74" i="6"/>
  <c r="K74" i="6"/>
  <c r="T73" i="6"/>
  <c r="Q73" i="6"/>
  <c r="M73" i="6"/>
  <c r="L73" i="6"/>
  <c r="K73" i="6"/>
  <c r="T72" i="6"/>
  <c r="Q72" i="6"/>
  <c r="L72" i="6"/>
  <c r="K72" i="6"/>
  <c r="T71" i="6"/>
  <c r="Q71" i="6"/>
  <c r="L71" i="6"/>
  <c r="K71" i="6"/>
  <c r="T70" i="6"/>
  <c r="Q70" i="6"/>
  <c r="L70" i="6"/>
  <c r="K70" i="6"/>
  <c r="T69" i="6"/>
  <c r="Q69" i="6"/>
  <c r="L69" i="6"/>
  <c r="K69" i="6"/>
  <c r="T68" i="6"/>
  <c r="Q68" i="6"/>
  <c r="L68" i="6"/>
  <c r="K68" i="6"/>
  <c r="T67" i="6"/>
  <c r="Q67" i="6"/>
  <c r="L67" i="6"/>
  <c r="K67" i="6"/>
  <c r="T66" i="6"/>
  <c r="Q66" i="6"/>
  <c r="L66" i="6"/>
  <c r="K66" i="6"/>
  <c r="T65" i="6"/>
  <c r="Q65" i="6"/>
  <c r="L65" i="6"/>
  <c r="K65" i="6"/>
  <c r="T64" i="6"/>
  <c r="Q64" i="6"/>
  <c r="L64" i="6"/>
  <c r="K64" i="6"/>
  <c r="T63" i="6"/>
  <c r="Q63" i="6"/>
  <c r="L63" i="6"/>
  <c r="K63" i="6"/>
  <c r="T62" i="6"/>
  <c r="Q62" i="6"/>
  <c r="L62" i="6"/>
  <c r="K62" i="6"/>
  <c r="T61" i="6"/>
  <c r="Q61" i="6"/>
  <c r="L61" i="6"/>
  <c r="K61" i="6"/>
  <c r="T60" i="6"/>
  <c r="Q60" i="6"/>
  <c r="L60" i="6"/>
  <c r="K60" i="6"/>
  <c r="T59" i="6"/>
  <c r="Q59" i="6"/>
  <c r="L59" i="6"/>
  <c r="K59" i="6"/>
  <c r="T58" i="6"/>
  <c r="Q58" i="6"/>
  <c r="L58" i="6"/>
  <c r="K58" i="6"/>
  <c r="T57" i="6"/>
  <c r="Q57" i="6"/>
  <c r="L57" i="6"/>
  <c r="K57" i="6"/>
  <c r="T56" i="6"/>
  <c r="Q56" i="6"/>
  <c r="L56" i="6"/>
  <c r="K56" i="6"/>
  <c r="T55" i="6"/>
  <c r="Q55" i="6"/>
  <c r="L55" i="6"/>
  <c r="K55" i="6"/>
  <c r="T54" i="6"/>
  <c r="Q54" i="6"/>
  <c r="L54" i="6"/>
  <c r="K54" i="6"/>
  <c r="T53" i="6"/>
  <c r="Q53" i="6"/>
  <c r="L53" i="6"/>
  <c r="K53" i="6"/>
  <c r="T52" i="6"/>
  <c r="Q52" i="6"/>
  <c r="L52" i="6"/>
  <c r="K52" i="6"/>
  <c r="T51" i="6"/>
  <c r="Q51" i="6"/>
  <c r="L51" i="6"/>
  <c r="K51" i="6"/>
  <c r="T50" i="6"/>
  <c r="Q50" i="6"/>
  <c r="L50" i="6"/>
  <c r="K50" i="6"/>
  <c r="T49" i="6"/>
  <c r="Q49" i="6"/>
  <c r="L49" i="6"/>
  <c r="K49" i="6"/>
  <c r="T48" i="6"/>
  <c r="Q48" i="6"/>
  <c r="L48" i="6"/>
  <c r="K48" i="6"/>
  <c r="T47" i="6"/>
  <c r="Q47" i="6"/>
  <c r="L47" i="6"/>
  <c r="K47" i="6"/>
  <c r="T46" i="6"/>
  <c r="Q46" i="6"/>
  <c r="L46" i="6"/>
  <c r="K46" i="6"/>
  <c r="T45" i="6"/>
  <c r="Q45" i="6"/>
  <c r="L45" i="6"/>
  <c r="K45" i="6"/>
  <c r="T44" i="6"/>
  <c r="Q44" i="6"/>
  <c r="L44" i="6"/>
  <c r="K44" i="6"/>
  <c r="T43" i="6"/>
  <c r="Q43" i="6"/>
  <c r="L43" i="6"/>
  <c r="K43" i="6"/>
  <c r="T42" i="6"/>
  <c r="Q42" i="6"/>
  <c r="L42" i="6"/>
  <c r="K42" i="6"/>
  <c r="T41" i="6"/>
  <c r="Q41" i="6"/>
  <c r="L41" i="6"/>
  <c r="K41" i="6"/>
  <c r="T40" i="6"/>
  <c r="Q40" i="6"/>
  <c r="L40" i="6"/>
  <c r="K40" i="6"/>
  <c r="T39" i="6"/>
  <c r="Q39" i="6"/>
  <c r="L39" i="6"/>
  <c r="K39" i="6"/>
  <c r="T38" i="6"/>
  <c r="Q38" i="6"/>
  <c r="L38" i="6"/>
  <c r="K38" i="6"/>
  <c r="T37" i="6"/>
  <c r="Q37" i="6"/>
  <c r="L37" i="6"/>
  <c r="K37" i="6"/>
  <c r="T36" i="6"/>
  <c r="Q36" i="6"/>
  <c r="L36" i="6"/>
  <c r="K36" i="6"/>
  <c r="T35" i="6"/>
  <c r="Q35" i="6"/>
  <c r="L35" i="6"/>
  <c r="K35" i="6"/>
  <c r="T34" i="6"/>
  <c r="Q34" i="6"/>
  <c r="L34" i="6"/>
  <c r="K34" i="6"/>
  <c r="T33" i="6"/>
  <c r="Q33" i="6"/>
  <c r="L33" i="6"/>
  <c r="K33" i="6"/>
  <c r="T32" i="6"/>
  <c r="Q32" i="6"/>
  <c r="L32" i="6"/>
  <c r="K32" i="6"/>
  <c r="I112" i="3"/>
  <c r="I113" i="3"/>
  <c r="D14" i="3"/>
  <c r="I108" i="3"/>
  <c r="I107" i="3"/>
  <c r="I106" i="3"/>
  <c r="I105" i="3"/>
  <c r="I104" i="3"/>
  <c r="I103" i="3"/>
  <c r="I102" i="3"/>
  <c r="I101" i="3"/>
  <c r="I100" i="3"/>
  <c r="I99" i="3"/>
  <c r="I98" i="3"/>
  <c r="I97" i="3"/>
  <c r="I96" i="3"/>
  <c r="I95" i="3"/>
  <c r="I94" i="3"/>
  <c r="I93" i="3"/>
  <c r="I110" i="3"/>
  <c r="D13" i="3"/>
  <c r="I92" i="3"/>
  <c r="I89" i="3"/>
  <c r="I90" i="3"/>
  <c r="D12" i="3"/>
  <c r="I87" i="3"/>
  <c r="D11" i="3"/>
  <c r="I86" i="3"/>
  <c r="I85" i="3"/>
  <c r="I84" i="3"/>
  <c r="I83" i="3"/>
  <c r="I82" i="3"/>
  <c r="I81" i="3"/>
  <c r="I80" i="3"/>
  <c r="I79" i="3"/>
  <c r="I78" i="3"/>
  <c r="I77" i="3"/>
  <c r="I76" i="3"/>
  <c r="I75" i="3"/>
  <c r="I74" i="3"/>
  <c r="I73" i="3"/>
  <c r="I72" i="3"/>
  <c r="I71" i="3"/>
  <c r="F71" i="3"/>
  <c r="I70" i="3"/>
  <c r="I69" i="3"/>
  <c r="I68" i="3"/>
  <c r="I67" i="3"/>
  <c r="I66" i="3"/>
  <c r="I65" i="3"/>
  <c r="I64" i="3"/>
  <c r="I63" i="3"/>
  <c r="I62" i="3"/>
  <c r="I61" i="3"/>
  <c r="I60" i="3"/>
  <c r="I59" i="3"/>
  <c r="I58" i="3"/>
  <c r="G58" i="3"/>
  <c r="I56" i="3"/>
  <c r="D10" i="3"/>
  <c r="I55" i="3"/>
  <c r="I52" i="3"/>
  <c r="I53" i="3"/>
  <c r="D9" i="3"/>
  <c r="I49" i="3"/>
  <c r="I48" i="3"/>
  <c r="I50" i="3"/>
  <c r="D8" i="3"/>
  <c r="I45" i="3"/>
  <c r="I46" i="3"/>
  <c r="D7" i="3"/>
  <c r="I44" i="3"/>
  <c r="I43" i="3"/>
  <c r="I40" i="3"/>
  <c r="I39" i="3"/>
  <c r="I38" i="3"/>
  <c r="I37" i="3"/>
  <c r="I36" i="3"/>
  <c r="I41" i="3"/>
  <c r="D6" i="3"/>
  <c r="B36" i="3"/>
  <c r="B37" i="3"/>
  <c r="B38" i="3"/>
  <c r="B39" i="3"/>
  <c r="B40" i="3"/>
  <c r="B43" i="3"/>
  <c r="B44" i="3"/>
  <c r="B45" i="3"/>
  <c r="I35" i="3"/>
  <c r="B35" i="3"/>
  <c r="I32" i="3"/>
  <c r="I31" i="3"/>
  <c r="I30" i="3"/>
  <c r="I29" i="3"/>
  <c r="I28" i="3"/>
  <c r="I27" i="3"/>
  <c r="I26" i="3"/>
  <c r="I25" i="3"/>
  <c r="I24" i="3"/>
  <c r="I23" i="3"/>
  <c r="I22" i="3"/>
  <c r="I21" i="3"/>
  <c r="I20" i="3"/>
  <c r="I33" i="3"/>
  <c r="D5" i="3"/>
  <c r="I19" i="3"/>
  <c r="G115" i="2"/>
  <c r="S114" i="2"/>
  <c r="E104" i="2"/>
  <c r="G114" i="2"/>
  <c r="E103" i="2"/>
  <c r="E116" i="2"/>
  <c r="E102" i="2"/>
  <c r="O100" i="2"/>
  <c r="N100" i="2"/>
  <c r="E110" i="2"/>
  <c r="F19" i="8"/>
  <c r="I19" i="8"/>
  <c r="M100" i="2"/>
  <c r="E108" i="2"/>
  <c r="E109" i="2"/>
  <c r="L100" i="2"/>
  <c r="K100" i="2"/>
  <c r="E105" i="2" s="1"/>
  <c r="G117" i="2" s="1"/>
  <c r="J100" i="2"/>
  <c r="I100" i="2"/>
  <c r="H100" i="2"/>
  <c r="E107" i="2"/>
  <c r="G119" i="2"/>
  <c r="G100" i="2"/>
  <c r="E106" i="2" s="1"/>
  <c r="G118" i="2" s="1"/>
  <c r="F100" i="2"/>
  <c r="E100" i="2"/>
  <c r="P95" i="2"/>
  <c r="E124" i="2"/>
  <c r="F12" i="8"/>
  <c r="I12" i="8"/>
  <c r="G116" i="2"/>
  <c r="S115" i="2"/>
  <c r="E126" i="2"/>
  <c r="D15" i="3"/>
  <c r="F16" i="8"/>
  <c r="I11" i="8"/>
  <c r="I15" i="8"/>
  <c r="E129" i="2"/>
  <c r="E127" i="2"/>
  <c r="F45" i="8"/>
  <c r="I16" i="8"/>
  <c r="F44" i="8"/>
  <c r="I44" i="8"/>
  <c r="I45" i="8"/>
  <c r="I65" i="8"/>
  <c r="I69" i="8"/>
  <c r="I75" i="8"/>
  <c r="F46" i="8"/>
  <c r="I46" i="8"/>
</calcChain>
</file>

<file path=xl/comments1.xml><?xml version="1.0" encoding="utf-8"?>
<comments xmlns="http://schemas.openxmlformats.org/spreadsheetml/2006/main">
  <authors>
    <author>Renuka Rajput-Ghoshal</author>
  </authors>
  <commentList>
    <comment ref="V24" authorId="0">
      <text>
        <r>
          <rPr>
            <b/>
            <sz val="9"/>
            <color indexed="81"/>
            <rFont val="Tahoma"/>
            <family val="2"/>
          </rPr>
          <t>Renuka Rajput-Ghoshal:</t>
        </r>
        <r>
          <rPr>
            <sz val="9"/>
            <color indexed="81"/>
            <rFont val="Tahoma"/>
            <family val="2"/>
          </rPr>
          <t xml:space="preserve">
</t>
        </r>
        <r>
          <rPr>
            <sz val="11"/>
            <color indexed="81"/>
            <rFont val="Tahoma"/>
            <family val="2"/>
          </rPr>
          <t>The excitation current for cernox sensors is constant current with current "varied  for different temperature range (based on resistance and power)". The resistance measurement is based on  differential values of excitation current and read out voltage at temperatures.</t>
        </r>
        <r>
          <rPr>
            <sz val="9"/>
            <color indexed="81"/>
            <rFont val="Tahoma"/>
            <family val="2"/>
          </rPr>
          <t xml:space="preserve">
</t>
        </r>
      </text>
    </comment>
  </commentList>
</comments>
</file>

<file path=xl/sharedStrings.xml><?xml version="1.0" encoding="utf-8"?>
<sst xmlns="http://schemas.openxmlformats.org/spreadsheetml/2006/main" count="3984" uniqueCount="1479">
  <si>
    <t>Drawing Number</t>
  </si>
  <si>
    <t>Drawing Name</t>
  </si>
  <si>
    <t>REV -</t>
  </si>
  <si>
    <t>REV A</t>
  </si>
  <si>
    <t>NOTES:</t>
  </si>
  <si>
    <t>B00000-09-00-0600</t>
  </si>
  <si>
    <t>Solenoid Cryogenics P &amp; I Diagram</t>
  </si>
  <si>
    <t>IN WORK</t>
  </si>
  <si>
    <t>B00000-09-00-0605</t>
  </si>
  <si>
    <t>Drawing List</t>
  </si>
  <si>
    <t>B00000-09-00-0610</t>
  </si>
  <si>
    <t>System Overview</t>
  </si>
  <si>
    <t>B00000-09-00-0611</t>
  </si>
  <si>
    <t>Rack Layout</t>
  </si>
  <si>
    <t>COMPLETE</t>
  </si>
  <si>
    <t>B00000-09-00-0612</t>
  </si>
  <si>
    <t>B00000-09-00-0613</t>
  </si>
  <si>
    <t>B00000-09-00-0614</t>
  </si>
  <si>
    <t>B00000-09-00-0615</t>
  </si>
  <si>
    <t>Ethernet Single Line</t>
  </si>
  <si>
    <t>UNDEFINED</t>
  </si>
  <si>
    <t>B00000-09-00-0616</t>
  </si>
  <si>
    <t>Serial Single Line</t>
  </si>
  <si>
    <t>B00000-09-00-0617</t>
  </si>
  <si>
    <t>B00000-09-00-0618</t>
  </si>
  <si>
    <t>B00000-09-00-0619</t>
  </si>
  <si>
    <t>B00000-09-00-0620</t>
  </si>
  <si>
    <t>Local Backpanel Assembly</t>
  </si>
  <si>
    <t>B00000-09-00-0621</t>
  </si>
  <si>
    <t>Local 24 VDC Power Source</t>
  </si>
  <si>
    <t>B00000-09-00-0622</t>
  </si>
  <si>
    <t>Local PLC Chassis Assembly</t>
  </si>
  <si>
    <t>B00000-09-00-0623</t>
  </si>
  <si>
    <t>Local Slot 1 -</t>
  </si>
  <si>
    <t>B00000-09-00-0624</t>
  </si>
  <si>
    <t>Local Slot 2 -</t>
  </si>
  <si>
    <t>B00000-09-00-0625</t>
  </si>
  <si>
    <t>Local Slot 3 -</t>
  </si>
  <si>
    <t>PLACEHOLDER</t>
  </si>
  <si>
    <t>B00000-09-00-0626</t>
  </si>
  <si>
    <t>Local Slot 4 -</t>
  </si>
  <si>
    <t>B00000-09-00-0627</t>
  </si>
  <si>
    <t>Local Slot 5 -</t>
  </si>
  <si>
    <t>B00000-09-00-0628</t>
  </si>
  <si>
    <t>Local Slot 6 -</t>
  </si>
  <si>
    <t>B00000-09-00-0629</t>
  </si>
  <si>
    <t>Local Slot 7 -</t>
  </si>
  <si>
    <t>B00000-09-00-0630</t>
  </si>
  <si>
    <t>Local Slot 8 -</t>
  </si>
  <si>
    <t>WEB+</t>
  </si>
  <si>
    <t>B00000-09-00-0631</t>
  </si>
  <si>
    <t>Local Slot 9 -</t>
  </si>
  <si>
    <t>ETHERNET</t>
  </si>
  <si>
    <t>B00000-09-00-0632</t>
  </si>
  <si>
    <t>B00000-09-00-0633</t>
  </si>
  <si>
    <t>VT ISOAMP Sub-chassis (Machanical)</t>
  </si>
  <si>
    <t>B00000-09-00-0634</t>
  </si>
  <si>
    <t>B00000-09-00-0635</t>
  </si>
  <si>
    <t>Remote Backpanel Assembly</t>
  </si>
  <si>
    <t>B00000-09-00-0636</t>
  </si>
  <si>
    <t>Remote PLC Chassis Assembly</t>
  </si>
  <si>
    <t>B00000-09-00-0637</t>
  </si>
  <si>
    <t>Remote 24 VDC Power Source</t>
  </si>
  <si>
    <t>B00000-09-00-0638</t>
  </si>
  <si>
    <t>Remote Slot 0 -</t>
  </si>
  <si>
    <t>B00000-09-00-0639</t>
  </si>
  <si>
    <t>Remote Slot 1 -</t>
  </si>
  <si>
    <t>B00000-09-00-0640</t>
  </si>
  <si>
    <t>Remote Slot 2 -</t>
  </si>
  <si>
    <t>B00000-09-00-0641</t>
  </si>
  <si>
    <t>Remote Slot 3 -</t>
  </si>
  <si>
    <t>B00000-09-00-0642</t>
  </si>
  <si>
    <t>Remote Slot 4 -</t>
  </si>
  <si>
    <t>B00000-09-00-0643</t>
  </si>
  <si>
    <t>Remote Slot 5 -</t>
  </si>
  <si>
    <t>B00000-09-00-0644</t>
  </si>
  <si>
    <t>Remote Slot 6 -</t>
  </si>
  <si>
    <t>B00000-09-00-0645</t>
  </si>
  <si>
    <t>Remote Slot 7 -</t>
  </si>
  <si>
    <t>B00000-09-00-0646</t>
  </si>
  <si>
    <t>Remote Slot 8 -</t>
  </si>
  <si>
    <t>B00000-09-00-0647</t>
  </si>
  <si>
    <t>Remote Slot 9 -</t>
  </si>
  <si>
    <t>B00000-09-00-0648</t>
  </si>
  <si>
    <t>Interconnect Panel Layout</t>
  </si>
  <si>
    <t>B00000-09-00-0649</t>
  </si>
  <si>
    <t>CRYOCON Termination &amp; SOE Detail</t>
  </si>
  <si>
    <t>B00000-09-00-0650</t>
  </si>
  <si>
    <t>EV Relays (Sht 1 &amp; 2)</t>
  </si>
  <si>
    <t>B00000-09-00-0651</t>
  </si>
  <si>
    <t>LVDT's</t>
  </si>
  <si>
    <t>B00000-09-00-0652</t>
  </si>
  <si>
    <t>EV &amp; LVDT Cables</t>
  </si>
  <si>
    <t>B00000-09-00-0653</t>
  </si>
  <si>
    <t>Keep Alive Timing Relay Wiring</t>
  </si>
  <si>
    <t>B00000-09-00-0654</t>
  </si>
  <si>
    <t>Magnet Power Supply Connections</t>
  </si>
  <si>
    <t>B00000-09-00-0655</t>
  </si>
  <si>
    <t>B00000-09-00-0656</t>
  </si>
  <si>
    <t>B00000-09-00-0657</t>
  </si>
  <si>
    <t>B00000-09-00-0658</t>
  </si>
  <si>
    <t>B00000-09-00-0659</t>
  </si>
  <si>
    <t>LHe &amp; LN2 Liquid Level/DP Wiring</t>
  </si>
  <si>
    <t>B00000-09-00-0660</t>
  </si>
  <si>
    <t>Mass Flow Measurement</t>
  </si>
  <si>
    <t>B00000-09-00-0661</t>
  </si>
  <si>
    <t>B00000-09-00-0662</t>
  </si>
  <si>
    <t>Force Washer Load Cells</t>
  </si>
  <si>
    <t>B00000-09-00-0663</t>
  </si>
  <si>
    <t>B00000-09-00-0664</t>
  </si>
  <si>
    <t>B00000-09-00-0665</t>
  </si>
  <si>
    <t>Solenoid Sensor Wiring Diagrams #1</t>
  </si>
  <si>
    <t>B00000-09-00-0666</t>
  </si>
  <si>
    <t>Solenoid Sensor Wiring Diagrams #2</t>
  </si>
  <si>
    <t>B00000-09-00-0667</t>
  </si>
  <si>
    <t>Solenoid Sensor Wiring Diagrams #3</t>
  </si>
  <si>
    <t>B00000-09-00-0668</t>
  </si>
  <si>
    <t>Solenoid Sensor Wiring Diagrams #4</t>
  </si>
  <si>
    <t>B00000-09-00-0669</t>
  </si>
  <si>
    <t>Solenoid Sensor Wiring Diagrams #5</t>
  </si>
  <si>
    <t>B00000-09-00-0670</t>
  </si>
  <si>
    <t>B00000-09-00-0671</t>
  </si>
  <si>
    <t>B00000-09-00-0672</t>
  </si>
  <si>
    <t>B00000-09-00-0673</t>
  </si>
  <si>
    <t>B00000-09-00-0674</t>
  </si>
  <si>
    <t>B00000-09-00-0675</t>
  </si>
  <si>
    <t>B00000-09-00-0676</t>
  </si>
  <si>
    <t>B00000-09-00-0677</t>
  </si>
  <si>
    <t>Spares Sensor Wiring Diagrams</t>
  </si>
  <si>
    <t>B00000-09-00-0678</t>
  </si>
  <si>
    <t>Chimney Wiring &amp; CRYOCONS</t>
  </si>
  <si>
    <t>B00000-09-00-0679</t>
  </si>
  <si>
    <t>VT Attenuator 24 VDC Power</t>
  </si>
  <si>
    <t>B00000-09-00-0680</t>
  </si>
  <si>
    <t>Voltage Tap System Diagram</t>
  </si>
  <si>
    <t>B00000-09-00-0681</t>
  </si>
  <si>
    <t>Voltage Tap Backpanel</t>
  </si>
  <si>
    <t>B00000-09-00-0682</t>
  </si>
  <si>
    <t>cRIO Sub-Chassis (Mechanical)</t>
  </si>
  <si>
    <t>B00000-09-00-0683</t>
  </si>
  <si>
    <t>VT Attenuator sub-chassis</t>
  </si>
  <si>
    <t>B00000-09-00-0684</t>
  </si>
  <si>
    <t>Voltage Tap Test Panel Assembly</t>
  </si>
  <si>
    <t>B00000-09-00-0685</t>
  </si>
  <si>
    <t>Voltage Tap Test Panel Mechanical</t>
  </si>
  <si>
    <t>B00000-09-00-0686</t>
  </si>
  <si>
    <t>Voltage Tap Test Panel Electrical</t>
  </si>
  <si>
    <t>B00000-09-00-0687</t>
  </si>
  <si>
    <t>Quench Detector Wiring</t>
  </si>
  <si>
    <t>B00000-09-00-0688</t>
  </si>
  <si>
    <t>cRIO RS-232 Wiring Detail</t>
  </si>
  <si>
    <t>B00000-09-00-0689</t>
  </si>
  <si>
    <t>cRIO 24VDC Wiring Drawing</t>
  </si>
  <si>
    <t>B00000-09-00-0690</t>
  </si>
  <si>
    <t>Resisitor Chassis Layout Mechanical</t>
  </si>
  <si>
    <t>B00000-09-00-0691</t>
  </si>
  <si>
    <t>Resisitor Chassis Connector Panel</t>
  </si>
  <si>
    <t>MACHINE SHOP</t>
  </si>
  <si>
    <t>B00000-09-00-0692</t>
  </si>
  <si>
    <t>B00000-09-00-0693</t>
  </si>
  <si>
    <t>B00000-09-00-0694</t>
  </si>
  <si>
    <t>Small Resistor Board (2)</t>
  </si>
  <si>
    <t>B00000-09-00-0695</t>
  </si>
  <si>
    <t>Large Resistor Board (2)</t>
  </si>
  <si>
    <t>B00000-09-00-0696</t>
  </si>
  <si>
    <t>B00000-09-00-0697</t>
  </si>
  <si>
    <t>B00000-09-00-0698</t>
  </si>
  <si>
    <t>B00000-09-00-0699</t>
  </si>
  <si>
    <t>ID</t>
  </si>
  <si>
    <t>Location</t>
  </si>
  <si>
    <t>Type</t>
  </si>
  <si>
    <t>4-20 mA IN</t>
  </si>
  <si>
    <t>Voltage IN</t>
  </si>
  <si>
    <t>Digital IN (Sinking)</t>
  </si>
  <si>
    <t>Digital IN (Sourcing)</t>
  </si>
  <si>
    <t>4-20 mA OUT</t>
  </si>
  <si>
    <t>Voltage OUT</t>
  </si>
  <si>
    <t>Relay OUT</t>
  </si>
  <si>
    <t>4-20mA OUT</t>
  </si>
  <si>
    <t>Cryocon/LakeShore (NBX)</t>
  </si>
  <si>
    <t>Serial Connection (NBX)</t>
  </si>
  <si>
    <t>Pressure Indicator</t>
  </si>
  <si>
    <t># of Cables</t>
  </si>
  <si>
    <t># wires</t>
  </si>
  <si>
    <t>Notes</t>
  </si>
  <si>
    <t>Signal Type</t>
  </si>
  <si>
    <t>INTERNAL Wiring Map Complete</t>
  </si>
  <si>
    <t>EXTERNAL Wiring Map Complete</t>
  </si>
  <si>
    <t>Cable Map (Definition) Complete</t>
  </si>
  <si>
    <t>Schematic Diagram Complete</t>
  </si>
  <si>
    <t>TEMPERATURE (CERNOX)</t>
  </si>
  <si>
    <t>TR8611</t>
  </si>
  <si>
    <t>Cooldown Helium Supply Temp</t>
  </si>
  <si>
    <t>Temperature (Cernox)</t>
  </si>
  <si>
    <t>+redundant</t>
  </si>
  <si>
    <t>Cryocon/Ethernet</t>
  </si>
  <si>
    <t>TR8622A</t>
  </si>
  <si>
    <t>Lead A Top</t>
  </si>
  <si>
    <t>TR8622B</t>
  </si>
  <si>
    <t>Lead B Top</t>
  </si>
  <si>
    <t>TR8624A</t>
  </si>
  <si>
    <t>Lead A Bottom</t>
  </si>
  <si>
    <t>TR8624B</t>
  </si>
  <si>
    <t>Lead B Bottom</t>
  </si>
  <si>
    <t>TR8670</t>
  </si>
  <si>
    <t>Lhe Tank Vent (pre-valve)</t>
  </si>
  <si>
    <t>TR8671</t>
  </si>
  <si>
    <t>Magnet Reservoir Return</t>
  </si>
  <si>
    <t>TR8672</t>
  </si>
  <si>
    <t>Shield Supply</t>
  </si>
  <si>
    <t>TR8673</t>
  </si>
  <si>
    <t>Shield Vent</t>
  </si>
  <si>
    <t>TR8674</t>
  </si>
  <si>
    <t>Lhe Tank Vent</t>
  </si>
  <si>
    <t>TEMPERATURE (PT100)</t>
  </si>
  <si>
    <t>TP8621A</t>
  </si>
  <si>
    <t>Lead A Warm End</t>
  </si>
  <si>
    <t>PT100</t>
  </si>
  <si>
    <t>TP8621B</t>
  </si>
  <si>
    <t>Lead B Warm End</t>
  </si>
  <si>
    <t>TP8675</t>
  </si>
  <si>
    <t>LHE Return Line Temp (outside can)</t>
  </si>
  <si>
    <t>TP8676A</t>
  </si>
  <si>
    <t>TP8676B</t>
  </si>
  <si>
    <t>TP8677</t>
  </si>
  <si>
    <t>LHE Return Line (after pumps)</t>
  </si>
  <si>
    <t>PRESSURE</t>
  </si>
  <si>
    <t>PT8620</t>
  </si>
  <si>
    <t>Lead Reservoir Pressure</t>
  </si>
  <si>
    <t>Pressure</t>
  </si>
  <si>
    <t>4-20 mA</t>
  </si>
  <si>
    <t>PT8670</t>
  </si>
  <si>
    <t>Magnet Reservoir Pressure</t>
  </si>
  <si>
    <t>PT8675A</t>
  </si>
  <si>
    <t>LHE Return Line Press</t>
  </si>
  <si>
    <t>PT8675B</t>
  </si>
  <si>
    <t>LHE Return Line Press Sub-ATM</t>
  </si>
  <si>
    <t>PT8677</t>
  </si>
  <si>
    <t>Inlet to guard vacuum</t>
  </si>
  <si>
    <t>LL8620DP</t>
  </si>
  <si>
    <t>Lead Reservoir dP LL</t>
  </si>
  <si>
    <t>dP</t>
  </si>
  <si>
    <t>LL8670DP</t>
  </si>
  <si>
    <t>Magnet Reservoir dP LL</t>
  </si>
  <si>
    <t>TC8600</t>
  </si>
  <si>
    <t>Vacuum</t>
  </si>
  <si>
    <t>Vacuum TC</t>
  </si>
  <si>
    <t>LIQUID LEVEL</t>
  </si>
  <si>
    <t>LL8620SC</t>
  </si>
  <si>
    <t>Lead Reservoir LL</t>
  </si>
  <si>
    <t>Superconducting Probe</t>
  </si>
  <si>
    <t>0-10V</t>
  </si>
  <si>
    <t>LL8670SC</t>
  </si>
  <si>
    <t>Magnet Reservoir LL</t>
  </si>
  <si>
    <t>VALVES</t>
  </si>
  <si>
    <t>Added</t>
  </si>
  <si>
    <t>EV8611CD</t>
  </si>
  <si>
    <t>Cooldown Bottom Fill</t>
  </si>
  <si>
    <t>EV</t>
  </si>
  <si>
    <t>2 x relay out</t>
  </si>
  <si>
    <t>24 VDC</t>
  </si>
  <si>
    <t>EV8670BY</t>
  </si>
  <si>
    <t>Lhe Return Valve</t>
  </si>
  <si>
    <t>EV8611JT</t>
  </si>
  <si>
    <t>Top Fill</t>
  </si>
  <si>
    <t>EV8612</t>
  </si>
  <si>
    <t>Bottom Fill</t>
  </si>
  <si>
    <t>EV8611CD_LVDT</t>
  </si>
  <si>
    <t>LVDT analog in</t>
  </si>
  <si>
    <t>EV8670BY_LVDT</t>
  </si>
  <si>
    <t>EV8611JT_LVDT</t>
  </si>
  <si>
    <t>EV8612_LVDT</t>
  </si>
  <si>
    <t>PV8674</t>
  </si>
  <si>
    <t>Warm Return Valve</t>
  </si>
  <si>
    <t>PV</t>
  </si>
  <si>
    <t>Pnumatic Sealed Bellows</t>
  </si>
  <si>
    <t>SV8622</t>
  </si>
  <si>
    <t>Lead Flow Vent to Atmosphere</t>
  </si>
  <si>
    <t>Solenoid</t>
  </si>
  <si>
    <t>SV8678CR</t>
  </si>
  <si>
    <t>SV8678DV</t>
  </si>
  <si>
    <t>Warm Return Vent to Atmosphere</t>
  </si>
  <si>
    <t>FI/EV 8621A</t>
  </si>
  <si>
    <t>Lead A Flow Control</t>
  </si>
  <si>
    <t>Analog in/out</t>
  </si>
  <si>
    <t>FI/EV 8621B</t>
  </si>
  <si>
    <t>Lead B Flow Control</t>
  </si>
  <si>
    <t>Solenoid Valve</t>
  </si>
  <si>
    <t>SV8675BY</t>
  </si>
  <si>
    <t>Return Flow to Quench header</t>
  </si>
  <si>
    <t>HEATER</t>
  </si>
  <si>
    <t>HT8621A</t>
  </si>
  <si>
    <t>Lead A flag heater</t>
  </si>
  <si>
    <t>Heater</t>
  </si>
  <si>
    <t>HT8621B</t>
  </si>
  <si>
    <t>Lead B flag heater</t>
  </si>
  <si>
    <t>HTR8620</t>
  </si>
  <si>
    <t>Lead Reservoir (2 x 20 W)</t>
  </si>
  <si>
    <t>Relay Out, Analogs Out, Digital IN</t>
  </si>
  <si>
    <t>HTR8672</t>
  </si>
  <si>
    <t>Mag Reservoir Return (3 x 20 W)</t>
  </si>
  <si>
    <t>PRESSURE INDICATOR</t>
  </si>
  <si>
    <t>PIXXXXX</t>
  </si>
  <si>
    <t>Relief Valve Vacuum</t>
  </si>
  <si>
    <t>????</t>
  </si>
  <si>
    <t>See zone G4 near guard vac</t>
  </si>
  <si>
    <t>SYSTEM HEALTH</t>
  </si>
  <si>
    <t>24 VDC OK</t>
  </si>
  <si>
    <t>Digital</t>
  </si>
  <si>
    <t>internal wiring</t>
  </si>
  <si>
    <t>Discrete IN</t>
  </si>
  <si>
    <t>UPS Low Power</t>
  </si>
  <si>
    <t>UPS on Battery</t>
  </si>
  <si>
    <t>Vacuum pump 1 speed</t>
  </si>
  <si>
    <t>Analog</t>
  </si>
  <si>
    <t>Vacuum pump 2 speed</t>
  </si>
  <si>
    <t>Vacuum pump 1 ON</t>
  </si>
  <si>
    <t>Vacuum pump 2 ON</t>
  </si>
  <si>
    <t>Magnet Monitoring/Control</t>
  </si>
  <si>
    <t>Fast Dump</t>
  </si>
  <si>
    <t>Slow Dump</t>
  </si>
  <si>
    <t>Power Supply Communications</t>
  </si>
  <si>
    <t>Quench Detector Status</t>
  </si>
  <si>
    <t>Quench Detector Reset</t>
  </si>
  <si>
    <t>Power Supply Resets</t>
  </si>
  <si>
    <t>Watchdog/Keep Alive + Reset</t>
  </si>
  <si>
    <t>Power Supply Status</t>
  </si>
  <si>
    <t>VFD's</t>
  </si>
  <si>
    <t>MP8676A</t>
  </si>
  <si>
    <t>Helium vacuum pallet</t>
  </si>
  <si>
    <t>Mix</t>
  </si>
  <si>
    <t>Guess?</t>
  </si>
  <si>
    <t>Mixed</t>
  </si>
  <si>
    <t>MP8676B</t>
  </si>
  <si>
    <t>Vacuun Signals</t>
  </si>
  <si>
    <t>CG8606</t>
  </si>
  <si>
    <t>Mid level SST Vaccum gauge</t>
  </si>
  <si>
    <t>Analog Input</t>
  </si>
  <si>
    <t>0 -10V</t>
  </si>
  <si>
    <t>CG8600TB</t>
  </si>
  <si>
    <t>Extension on Turbo pump side</t>
  </si>
  <si>
    <t>TB8600 (TURBO)</t>
  </si>
  <si>
    <t>Speed Turbo Pump Vaccum at SST</t>
  </si>
  <si>
    <t>TOTALS</t>
  </si>
  <si>
    <t>IO Required</t>
  </si>
  <si>
    <t>Analog IN Channels (current)</t>
  </si>
  <si>
    <t>Analog IN Channels (voltage)</t>
  </si>
  <si>
    <t>Analog OUT Channels</t>
  </si>
  <si>
    <t>Relay OUT Channels</t>
  </si>
  <si>
    <t>Digital IN Channels (Sink)</t>
  </si>
  <si>
    <t>Digital IN Channels (Source)</t>
  </si>
  <si>
    <t>Cryocon/LakeShore</t>
  </si>
  <si>
    <t>Enet NBX</t>
  </si>
  <si>
    <t>Enet RS232</t>
  </si>
  <si>
    <t>PLC Equip Required</t>
  </si>
  <si>
    <t>Spare Channels</t>
  </si>
  <si>
    <t>Analog Output</t>
  </si>
  <si>
    <t>TBNH</t>
  </si>
  <si>
    <t>Analog Input  (current in)</t>
  </si>
  <si>
    <t>TBCH</t>
  </si>
  <si>
    <t>Analog Input  (voltage in)</t>
  </si>
  <si>
    <t>Relay Output</t>
  </si>
  <si>
    <t>Digital Input (Sinking)</t>
  </si>
  <si>
    <t>Digital Input (Sourcing)</t>
  </si>
  <si>
    <t>SOE Module</t>
  </si>
  <si>
    <t>L73 Processor</t>
  </si>
  <si>
    <t>Ethernet Module</t>
  </si>
  <si>
    <t>**this becomes 2 w/ remote chassis</t>
  </si>
  <si>
    <t>EWEB Module</t>
  </si>
  <si>
    <t>Total Modules</t>
  </si>
  <si>
    <t>PLC chassis  (10 slot)</t>
  </si>
  <si>
    <t>PLC Power Supply</t>
  </si>
  <si>
    <t>Slot Filler</t>
  </si>
  <si>
    <t>SOLENOID</t>
  </si>
  <si>
    <t>Summary</t>
  </si>
  <si>
    <t>Rack Hardware &amp; Infrastructure</t>
  </si>
  <si>
    <t>PLC Hardware</t>
  </si>
  <si>
    <t>Valve Control/Readback</t>
  </si>
  <si>
    <t>Temperature Monitoring</t>
  </si>
  <si>
    <t>Liquid Level</t>
  </si>
  <si>
    <t>Ethernet Communications</t>
  </si>
  <si>
    <t>Local HMI</t>
  </si>
  <si>
    <t>Rack Infrastructure</t>
  </si>
  <si>
    <t>External Cables</t>
  </si>
  <si>
    <t>Heater Control</t>
  </si>
  <si>
    <t>PLC Communications</t>
  </si>
  <si>
    <t>Total Solenoid SLOW Controls Hardware</t>
  </si>
  <si>
    <t>No.</t>
  </si>
  <si>
    <t>Item</t>
  </si>
  <si>
    <t>Mfg</t>
  </si>
  <si>
    <t>PN</t>
  </si>
  <si>
    <t>Qty</t>
  </si>
  <si>
    <t>Vendor</t>
  </si>
  <si>
    <t>Quote Unit Price</t>
  </si>
  <si>
    <t>Total Est. Price</t>
  </si>
  <si>
    <t>Date Ordered</t>
  </si>
  <si>
    <t>Date Expected</t>
  </si>
  <si>
    <t>PR#</t>
  </si>
  <si>
    <t>Total Acutal Price</t>
  </si>
  <si>
    <t>10-Slot Chassis</t>
  </si>
  <si>
    <t>Allen Bradley</t>
  </si>
  <si>
    <t>1756-A10</t>
  </si>
  <si>
    <t>EECO</t>
  </si>
  <si>
    <t>Power Supply</t>
  </si>
  <si>
    <t>1756-PA72</t>
  </si>
  <si>
    <t>PLC</t>
  </si>
  <si>
    <t>1756-L72</t>
  </si>
  <si>
    <t>1756-EN2T</t>
  </si>
  <si>
    <t>Ethernet Gateway</t>
  </si>
  <si>
    <t>1756-EWEB</t>
  </si>
  <si>
    <t>May not be necessary</t>
  </si>
  <si>
    <t>Digital Relay Output Module (16 Ch)</t>
  </si>
  <si>
    <t>1756-OW16I</t>
  </si>
  <si>
    <t>Analog Input Module  (16 Ch.)</t>
  </si>
  <si>
    <t>1756-IF16</t>
  </si>
  <si>
    <t>Digital Input Module, 24 VDC Sink</t>
  </si>
  <si>
    <t>1756-IB32</t>
  </si>
  <si>
    <t>Estimated Price</t>
  </si>
  <si>
    <t>Digital Input Module, 24 VDC Source</t>
  </si>
  <si>
    <t>1756-IV32</t>
  </si>
  <si>
    <t>Sequence of Events Module</t>
  </si>
  <si>
    <t>1756-IB16ISOE</t>
  </si>
  <si>
    <t>Analog Output Module (8 ch)</t>
  </si>
  <si>
    <t>1756-OF8</t>
  </si>
  <si>
    <t>Module Terminal Block (16 ch)</t>
  </si>
  <si>
    <t>1756-TBCH</t>
  </si>
  <si>
    <t>Module Terminal Block (8 ch)</t>
  </si>
  <si>
    <t>1756-TBNH</t>
  </si>
  <si>
    <t>1756-N2</t>
  </si>
  <si>
    <t>PLC SUBTOTAL</t>
  </si>
  <si>
    <t>Valve Actuation</t>
  </si>
  <si>
    <t>LVDT Excitation/Readback</t>
  </si>
  <si>
    <t>Macro Sensors</t>
  </si>
  <si>
    <t>LVC-2500</t>
  </si>
  <si>
    <t>x</t>
  </si>
  <si>
    <t>Relay</t>
  </si>
  <si>
    <t>Finder</t>
  </si>
  <si>
    <t>44.62.7.024.4000</t>
  </si>
  <si>
    <t>Price guess</t>
  </si>
  <si>
    <t>Relay Base</t>
  </si>
  <si>
    <t>Relay Diode</t>
  </si>
  <si>
    <t>Mass Flow Controller Head Unit</t>
  </si>
  <si>
    <t>Teledyne Hastings</t>
  </si>
  <si>
    <t>Power400</t>
  </si>
  <si>
    <t>Mass Flow Controller</t>
  </si>
  <si>
    <t>VALVE SUBTOTAL</t>
  </si>
  <si>
    <t>TCP to Ethernet/IP</t>
  </si>
  <si>
    <t>Real Time Automation</t>
  </si>
  <si>
    <t>490-NBX</t>
  </si>
  <si>
    <t>Could also be 460ETCTCP (does parsing), same price</t>
  </si>
  <si>
    <t>CryoCon Temperature Monitor (8 ch)</t>
  </si>
  <si>
    <t>CryoCon</t>
  </si>
  <si>
    <t>18C</t>
  </si>
  <si>
    <t>CryoCon Panel Mount Kit</t>
  </si>
  <si>
    <t>3014-020</t>
  </si>
  <si>
    <t>TEMPERATURE SUBTOTAL</t>
  </si>
  <si>
    <t>AMI Liquid Level Monitor</t>
  </si>
  <si>
    <t>AMI</t>
  </si>
  <si>
    <t>AMI Liquid Level Probe</t>
  </si>
  <si>
    <t>LIQUID LEVEL SUBTOTAL</t>
  </si>
  <si>
    <t>Ethernet Switch</t>
  </si>
  <si>
    <t>Cisco</t>
  </si>
  <si>
    <t>Based on Hall D's Ethernet Switch</t>
  </si>
  <si>
    <t>ETHERNET SUBTOTAL</t>
  </si>
  <si>
    <t>10" Touch Panel (Local Control Panel)</t>
  </si>
  <si>
    <t>Automation Direct</t>
  </si>
  <si>
    <t>EA9-T10CL</t>
  </si>
  <si>
    <t>HMI SUBTOTAL</t>
  </si>
  <si>
    <t>Rack</t>
  </si>
  <si>
    <t>-</t>
  </si>
  <si>
    <t>N/A</t>
  </si>
  <si>
    <t>Hall B</t>
  </si>
  <si>
    <t>Already on hand</t>
  </si>
  <si>
    <t>Back Panel</t>
  </si>
  <si>
    <t>24 VDC Power Supply</t>
  </si>
  <si>
    <t>RHINO</t>
  </si>
  <si>
    <t>PSM24-360S</t>
  </si>
  <si>
    <t>24VDC Redundancy Module</t>
  </si>
  <si>
    <t>PSM24-REM360S</t>
  </si>
  <si>
    <t>15 Amp Circuit Breaker</t>
  </si>
  <si>
    <t>1492-CB1G150</t>
  </si>
  <si>
    <t>5 Amp Circuit Breaker</t>
  </si>
  <si>
    <t>1492-CB1G050</t>
  </si>
  <si>
    <t>2 Amp Circuit Breaker</t>
  </si>
  <si>
    <t>1489-M1C020</t>
  </si>
  <si>
    <t>Terminal block single level</t>
  </si>
  <si>
    <t>1492-J3</t>
  </si>
  <si>
    <t>Grounding Block</t>
  </si>
  <si>
    <t>1492-JG3</t>
  </si>
  <si>
    <t>End Barrier for J3</t>
  </si>
  <si>
    <t>1492-EBJ3</t>
  </si>
  <si>
    <t>End Anchor for J3</t>
  </si>
  <si>
    <t>1492-EAHJ35</t>
  </si>
  <si>
    <t>Terminal group marker</t>
  </si>
  <si>
    <t>1492-G35</t>
  </si>
  <si>
    <t>10 Screw Center Jumper</t>
  </si>
  <si>
    <t>1492-CJJ5-10</t>
  </si>
  <si>
    <t>price guess</t>
  </si>
  <si>
    <t>Terminal block 3 level</t>
  </si>
  <si>
    <t>1492-WTF3</t>
  </si>
  <si>
    <t>End Barrier for WTF3</t>
  </si>
  <si>
    <t>1492-EBTF3</t>
  </si>
  <si>
    <t>End Anchor for WTF3</t>
  </si>
  <si>
    <t>1492-EAJ35</t>
  </si>
  <si>
    <t>3 level + ground</t>
  </si>
  <si>
    <t>1492-JT3M</t>
  </si>
  <si>
    <t>End Barrier for JT3M</t>
  </si>
  <si>
    <t>1492-EBJ3TM</t>
  </si>
  <si>
    <t>Jumpers, 20 pole Red</t>
  </si>
  <si>
    <t>1492-SJT5-20-R</t>
  </si>
  <si>
    <t>Jumpers, 20 pole Blue</t>
  </si>
  <si>
    <t>1492-SJT5-20-B</t>
  </si>
  <si>
    <t>DIN Rail</t>
  </si>
  <si>
    <t>199-DR1</t>
  </si>
  <si>
    <t>Wire Duct</t>
  </si>
  <si>
    <t>Panduit</t>
  </si>
  <si>
    <t>2X4LG6, C2X4LG6</t>
  </si>
  <si>
    <t>VAROIUS</t>
  </si>
  <si>
    <t>UPS</t>
  </si>
  <si>
    <t>APC</t>
  </si>
  <si>
    <t>SMX2000RMLV2U</t>
  </si>
  <si>
    <t>Newegg</t>
  </si>
  <si>
    <t>Relay Smartcard for UPS</t>
  </si>
  <si>
    <t>AP9613</t>
  </si>
  <si>
    <t>TigerDirect</t>
  </si>
  <si>
    <t>Vertical Power Strip</t>
  </si>
  <si>
    <t>Hammond</t>
  </si>
  <si>
    <t>1587T10A1</t>
  </si>
  <si>
    <t>Allied Electronics</t>
  </si>
  <si>
    <t>Hookup Wire</t>
  </si>
  <si>
    <t>800' @ $1/foot..</t>
  </si>
  <si>
    <t>Timer Relay (for watchdog)</t>
  </si>
  <si>
    <t>Tyco</t>
  </si>
  <si>
    <t>CNT-35-96</t>
  </si>
  <si>
    <t>Control Relay 3PDT</t>
  </si>
  <si>
    <t>700HA33Z24</t>
  </si>
  <si>
    <t>Relay for SOE (relay + base)</t>
  </si>
  <si>
    <t>INFRASTRUCTURE SUBTOTAL</t>
  </si>
  <si>
    <t>External Cables (Between Racks &amp; Can)</t>
  </si>
  <si>
    <t>Generic Cables</t>
  </si>
  <si>
    <t>Estimated price per cable (if build by contractor)</t>
  </si>
  <si>
    <t>EXTERNAL CABLING SUBTOTAL</t>
  </si>
  <si>
    <t>Heater Control Box</t>
  </si>
  <si>
    <t>Enclosure</t>
  </si>
  <si>
    <t>Hoffman?</t>
  </si>
  <si>
    <t>Backpanel</t>
  </si>
  <si>
    <t>Solid State Relay</t>
  </si>
  <si>
    <t>Interposing Relay + Base</t>
  </si>
  <si>
    <t>Same as EV's</t>
  </si>
  <si>
    <t>Din Rail</t>
  </si>
  <si>
    <t>60' @ $1/foot…</t>
  </si>
  <si>
    <t>Heaters (Immersion)</t>
  </si>
  <si>
    <t>Chromalox</t>
  </si>
  <si>
    <t>Feedthrough</t>
  </si>
  <si>
    <t>Kurt J Lesker</t>
  </si>
  <si>
    <t>Vacuum Connector</t>
  </si>
  <si>
    <t>Air Side Connector</t>
  </si>
  <si>
    <t>LHe Reservoir Heaters</t>
  </si>
  <si>
    <t>AMTEK</t>
  </si>
  <si>
    <t>DLM60-10M13M51A</t>
  </si>
  <si>
    <t>Rack Mount Hardware kit</t>
  </si>
  <si>
    <t>DLMRK</t>
  </si>
  <si>
    <t>HEATER CONTROLS SUBTOTAL</t>
  </si>
  <si>
    <t>RS232 to Ethernet/IP</t>
  </si>
  <si>
    <t>435-NBX</t>
  </si>
  <si>
    <t>PLC COMMUNICATIONS SUBTOTAL</t>
  </si>
  <si>
    <t>Analog Input (Current)</t>
  </si>
  <si>
    <t>Analog Input (Voltage)</t>
  </si>
  <si>
    <t>Digital Output - Relay</t>
  </si>
  <si>
    <t>Digital Input - Sinking</t>
  </si>
  <si>
    <t>Digital Input - Sourcing</t>
  </si>
  <si>
    <t>Digital Input - SOE</t>
  </si>
  <si>
    <t>24 VDC (10 circuit)</t>
  </si>
  <si>
    <t>1492-EBJT3M</t>
  </si>
  <si>
    <t>1492-GM35</t>
  </si>
  <si>
    <t>1492-JD3</t>
  </si>
  <si>
    <t>1492-EBJD3</t>
  </si>
  <si>
    <t>HALL B SOLENOID</t>
  </si>
  <si>
    <t>PLC (processor)</t>
  </si>
  <si>
    <t>LOCAL PLC 0:   I / O CHANNEL LOCATIONS</t>
  </si>
  <si>
    <t>Communication</t>
  </si>
  <si>
    <t>NOT USED</t>
  </si>
  <si>
    <t>Chassis 0:</t>
  </si>
  <si>
    <t>Slot 0</t>
  </si>
  <si>
    <t>PLC Channels</t>
  </si>
  <si>
    <t>Slot 1</t>
  </si>
  <si>
    <t>Slot 2</t>
  </si>
  <si>
    <t>Slot 3</t>
  </si>
  <si>
    <t>Slot 4</t>
  </si>
  <si>
    <t>Slot 5</t>
  </si>
  <si>
    <t>Slot 6</t>
  </si>
  <si>
    <t>Slot 7</t>
  </si>
  <si>
    <t>Slot 8</t>
  </si>
  <si>
    <t>Slot 9</t>
  </si>
  <si>
    <t>UNDIFINED</t>
  </si>
  <si>
    <t>LOCAL</t>
  </si>
  <si>
    <t>SLOT FILLER</t>
  </si>
  <si>
    <t>Bit/Channel 00</t>
  </si>
  <si>
    <t>FV8621A_OUT</t>
  </si>
  <si>
    <t>PT8620   4K He          LEAD RESERVOIR</t>
  </si>
  <si>
    <t>HTR8620     CURRENT_IN</t>
  </si>
  <si>
    <t>TC8600 VAC      THERMOCOUPLE</t>
  </si>
  <si>
    <t>REMOVED</t>
  </si>
  <si>
    <t>Bit/Channel 01</t>
  </si>
  <si>
    <t>FV8621B_OUT</t>
  </si>
  <si>
    <t>PT8670  4K He          MAGNET RESVR.</t>
  </si>
  <si>
    <t>HTR8620  VOLTAGE_IN</t>
  </si>
  <si>
    <t>LL8620SC                      LHe LEVEL</t>
  </si>
  <si>
    <t>ADDED</t>
  </si>
  <si>
    <t>Bit/Channel 02</t>
  </si>
  <si>
    <t>HTR8620         CURRENT_OUT</t>
  </si>
  <si>
    <t>HTR8672       CURRENT_IN</t>
  </si>
  <si>
    <t>LL8670SC                LHe LEVEL</t>
  </si>
  <si>
    <t>Bit/Channel 03</t>
  </si>
  <si>
    <t>HTR8620       VOLTAGE_OUT</t>
  </si>
  <si>
    <t>HTR8672          VOLTAGE_IN</t>
  </si>
  <si>
    <t>Bit/Channel 04</t>
  </si>
  <si>
    <t>HTR8672         CURRENT_OUT</t>
  </si>
  <si>
    <t>PT8677                 GUARD INLET</t>
  </si>
  <si>
    <t>Bit/Channel 05</t>
  </si>
  <si>
    <t>HTR8672       VOLTAGE_OUT</t>
  </si>
  <si>
    <t>LL8620DP Lhe           LEAD RESVR. DP</t>
  </si>
  <si>
    <t>Bit/Channel 06</t>
  </si>
  <si>
    <t>HALL SENSOR      CURRENT_OUT</t>
  </si>
  <si>
    <t>LL8670DP Lhe              MAG. RESVR. DP</t>
  </si>
  <si>
    <t>Bit/Channel 07</t>
  </si>
  <si>
    <t>PT86XX                   SPARE</t>
  </si>
  <si>
    <t>Bit/Channel 08</t>
  </si>
  <si>
    <t>Bit/Channel 09</t>
  </si>
  <si>
    <t>Bit/Channel 10</t>
  </si>
  <si>
    <t>FI8621A LEAD A         FLOW_CONTROL</t>
  </si>
  <si>
    <t>Bit/Channel 11</t>
  </si>
  <si>
    <t>FI8621B LEAD B         FLOW_CONTROL</t>
  </si>
  <si>
    <t>Bit/Channel 12</t>
  </si>
  <si>
    <t>EV8611CD                _LVDT</t>
  </si>
  <si>
    <t>Bit/Channel 13</t>
  </si>
  <si>
    <t>EV8670BY                 _LVDT</t>
  </si>
  <si>
    <t>Bit/Channel 14</t>
  </si>
  <si>
    <t>EV8611JT                 _LVDT</t>
  </si>
  <si>
    <t>Bit/Channel 15</t>
  </si>
  <si>
    <t>EV8612                    _LVDT</t>
  </si>
  <si>
    <t>DWG No.                        -0623 Rev -</t>
  </si>
  <si>
    <t>DWG No.                        -0624 Rev -</t>
  </si>
  <si>
    <t>DWG No.                                                -0626 Rev -</t>
  </si>
  <si>
    <t>DWG No.                                    -0627 Rev -</t>
  </si>
  <si>
    <t>DWG No.                              -0628 Rev -</t>
  </si>
  <si>
    <t>SOLENOID REMOTE PLC 1:   I / O CHANNEL LOCATIONS</t>
  </si>
  <si>
    <t>Chassis 1:</t>
  </si>
  <si>
    <t>1756EN2T</t>
  </si>
  <si>
    <t>EV8611CD_OPEN</t>
  </si>
  <si>
    <t>KEEP_ALIVE_RESET</t>
  </si>
  <si>
    <t>SV8622_OPEN</t>
  </si>
  <si>
    <t>HTR8620                     _READBACK</t>
  </si>
  <si>
    <t>QD1_CH1_L1</t>
  </si>
  <si>
    <t>QD3_CH1_L1</t>
  </si>
  <si>
    <t>LEAD         TEMPERATURE</t>
  </si>
  <si>
    <t>EV8611CD_CLOSE</t>
  </si>
  <si>
    <t>HTR8672                     _READBACK</t>
  </si>
  <si>
    <t>QD1_CH1_U1</t>
  </si>
  <si>
    <t>QD3_CH1_U1</t>
  </si>
  <si>
    <t>Lhe LIQUID            LEVEL_8620SC</t>
  </si>
  <si>
    <t>EV8670BY_OPEN</t>
  </si>
  <si>
    <t>24VDC_BAD   _LOCAL</t>
  </si>
  <si>
    <t>QD1_CH2_L2</t>
  </si>
  <si>
    <t>QD3_CH2_L2</t>
  </si>
  <si>
    <t>Lhe LIQUID           LEVEL_8670SC</t>
  </si>
  <si>
    <t>EV8670BY_CLOSE</t>
  </si>
  <si>
    <t>UPS_LOW</t>
  </si>
  <si>
    <t>QD1_CH2_U2</t>
  </si>
  <si>
    <t>QD3_CH2_U2</t>
  </si>
  <si>
    <t>CRYOCONS            RELAY 1</t>
  </si>
  <si>
    <t>EV8611JT_OPEN</t>
  </si>
  <si>
    <t>UPS_ON_BATT</t>
  </si>
  <si>
    <t>QD1_CH3_L3</t>
  </si>
  <si>
    <t>QD3_CH3_L3</t>
  </si>
  <si>
    <t>CRYOCONS            RELAY 2</t>
  </si>
  <si>
    <t>EV8611JT_CLOSE</t>
  </si>
  <si>
    <t>24VDC_BAD    _REMOTE</t>
  </si>
  <si>
    <t>QD1_CH3_U3</t>
  </si>
  <si>
    <t>QD3_CH3_U3</t>
  </si>
  <si>
    <t>EV8612_OPEN</t>
  </si>
  <si>
    <t>QD1_CH4_L4</t>
  </si>
  <si>
    <t>QD3_CH4_L4</t>
  </si>
  <si>
    <t>PLC_FAST_DUMP</t>
  </si>
  <si>
    <t>EV8612_CLOSE</t>
  </si>
  <si>
    <t>QD1_CH4_U4</t>
  </si>
  <si>
    <t>QD3_CH4_U4</t>
  </si>
  <si>
    <t>VACUUM SUM      INTERLOCK</t>
  </si>
  <si>
    <t>WATCHDOG</t>
  </si>
  <si>
    <t>H. S. CURRENT SOURCE POLARITY</t>
  </si>
  <si>
    <t>VT_CABLE_       INTLCK</t>
  </si>
  <si>
    <t>PSU_480V_ON</t>
  </si>
  <si>
    <t>SYSTEM_CABLE       _INTERLOCK</t>
  </si>
  <si>
    <t>PLC_FAST_DUMP         _BACKUP</t>
  </si>
  <si>
    <t>PSU_MAIN              _POWER</t>
  </si>
  <si>
    <t>FAST QD1                _INTERLOCK</t>
  </si>
  <si>
    <t>PLC_SLOW_DUMP</t>
  </si>
  <si>
    <t>PSU_SUM               _INTERLOCKS</t>
  </si>
  <si>
    <t>FAST QD2                _INTERLOCK</t>
  </si>
  <si>
    <t>KEEP_ALIVE                  _CONTROL</t>
  </si>
  <si>
    <t>PSU_READY</t>
  </si>
  <si>
    <t>FAST QD3               _INTERLOCK</t>
  </si>
  <si>
    <t>MPS_CPU_RESET</t>
  </si>
  <si>
    <t>DUMP_SWITCH          _STATUS</t>
  </si>
  <si>
    <t>FAST QD4              _INTERLOCK</t>
  </si>
  <si>
    <t>Bit/Channel 16</t>
  </si>
  <si>
    <t>QD2_CH1_L1</t>
  </si>
  <si>
    <t>QD4_CH1_L1</t>
  </si>
  <si>
    <t>Bit/Channel 17</t>
  </si>
  <si>
    <t>QD2_CH1_U1</t>
  </si>
  <si>
    <t>QD4_CH1_U1</t>
  </si>
  <si>
    <t>Bit/Channel 18</t>
  </si>
  <si>
    <t>QD2_CH2_L2</t>
  </si>
  <si>
    <t>QD4_CH2_L2</t>
  </si>
  <si>
    <t>Bit/Channel 19</t>
  </si>
  <si>
    <t>QD2_CH2_U2</t>
  </si>
  <si>
    <t>QD4_CH2_U2</t>
  </si>
  <si>
    <t>Bit/Channel 20</t>
  </si>
  <si>
    <t>QD2_CH3_L3</t>
  </si>
  <si>
    <t>QD4_CH3_L3</t>
  </si>
  <si>
    <t>Bit/Channel 21</t>
  </si>
  <si>
    <t>QD2_CH3_U3</t>
  </si>
  <si>
    <t>QD4_CH3_U3</t>
  </si>
  <si>
    <t>Bit/Channel 22</t>
  </si>
  <si>
    <t>QD2_CH4_L4</t>
  </si>
  <si>
    <t>QD4_CH4_L4</t>
  </si>
  <si>
    <t>Bit/Channel 23</t>
  </si>
  <si>
    <t>QD2_CH4_U4</t>
  </si>
  <si>
    <t>QD4_CH4_U4</t>
  </si>
  <si>
    <t>Bit/Channel 24</t>
  </si>
  <si>
    <t>Bit/Channel 25</t>
  </si>
  <si>
    <t>Bit/Channel 26</t>
  </si>
  <si>
    <t>Bit/Channel 27</t>
  </si>
  <si>
    <t>Bit/Channel 28</t>
  </si>
  <si>
    <t>Bit/Channel 29</t>
  </si>
  <si>
    <t>Bit/Channel 30</t>
  </si>
  <si>
    <t>Bit/Channel 31</t>
  </si>
  <si>
    <t>DWG No.                        -0638 Rev -</t>
  </si>
  <si>
    <t>DWG No.                                -0639 Rev -</t>
  </si>
  <si>
    <t>DWG No.                                -0640 Rev -</t>
  </si>
  <si>
    <t>DWG No.                                -0641 Rev -</t>
  </si>
  <si>
    <t>DWG No.                                                -0642 Rev -</t>
  </si>
  <si>
    <t>DWG No.                                    -0643 Rev -</t>
  </si>
  <si>
    <t>DWG No.                                    -0645 Rev -</t>
  </si>
  <si>
    <t>Solenoid Chassis Layout -- view is looking at the back of the chassis</t>
  </si>
  <si>
    <t>CHASSIS 1</t>
  </si>
  <si>
    <t>TR</t>
  </si>
  <si>
    <t>PT</t>
  </si>
  <si>
    <t>LC</t>
  </si>
  <si>
    <t>J1</t>
  </si>
  <si>
    <t>J5</t>
  </si>
  <si>
    <t>J9</t>
  </si>
  <si>
    <t>J13</t>
  </si>
  <si>
    <t>J17</t>
  </si>
  <si>
    <t>J21</t>
  </si>
  <si>
    <t>J25</t>
  </si>
  <si>
    <t>Spares Chassis 1</t>
  </si>
  <si>
    <t>J2</t>
  </si>
  <si>
    <t>J6</t>
  </si>
  <si>
    <t>J10</t>
  </si>
  <si>
    <t>J14</t>
  </si>
  <si>
    <t>J18</t>
  </si>
  <si>
    <t>J22</t>
  </si>
  <si>
    <t>J26</t>
  </si>
  <si>
    <t>J3</t>
  </si>
  <si>
    <t>J7</t>
  </si>
  <si>
    <t>J11</t>
  </si>
  <si>
    <t>J15</t>
  </si>
  <si>
    <t>J19</t>
  </si>
  <si>
    <t>J23</t>
  </si>
  <si>
    <t>J27</t>
  </si>
  <si>
    <t>J4</t>
  </si>
  <si>
    <t>J8</t>
  </si>
  <si>
    <t>J12</t>
  </si>
  <si>
    <t>J16</t>
  </si>
  <si>
    <t>J20</t>
  </si>
  <si>
    <t>J24</t>
  </si>
  <si>
    <t>J28</t>
  </si>
  <si>
    <t>CHASSIS 2</t>
  </si>
  <si>
    <t>HS</t>
  </si>
  <si>
    <t>Spares Chassis2</t>
  </si>
  <si>
    <t>Each connector has 2 channels (A, B) - cryocon pinout</t>
  </si>
  <si>
    <t>PLC Arrays</t>
  </si>
  <si>
    <t>CHANGE THIS DATA TO ADJUST THE DEFAULT VALUES FOR THE SENSOR TYPES!</t>
  </si>
  <si>
    <t>Name</t>
  </si>
  <si>
    <t>Size*</t>
  </si>
  <si>
    <t>*element 0 of each array is a counter --</t>
  </si>
  <si>
    <t>Excitation</t>
  </si>
  <si>
    <t>AC/DC</t>
  </si>
  <si>
    <t>Calibration</t>
  </si>
  <si>
    <t>PLC Units</t>
  </si>
  <si>
    <t>LC_From_Sol_cRIO</t>
  </si>
  <si>
    <t>cRIO to increment by 1 each time the array is updated -- roll over to 0 at 2^31</t>
  </si>
  <si>
    <t>I</t>
  </si>
  <si>
    <t>AC</t>
  </si>
  <si>
    <t>.3-10</t>
  </si>
  <si>
    <t>LOOKUP</t>
  </si>
  <si>
    <t>K</t>
  </si>
  <si>
    <t>SG_From_Sol_cRIO</t>
  </si>
  <si>
    <t>SG</t>
  </si>
  <si>
    <t>V</t>
  </si>
  <si>
    <t>DC</t>
  </si>
  <si>
    <t>FORMULA</t>
  </si>
  <si>
    <t>nV/V</t>
  </si>
  <si>
    <t>PT_From_Sol_cRIO</t>
  </si>
  <si>
    <t>TP</t>
  </si>
  <si>
    <t>TR_From_Sol_cRIO</t>
  </si>
  <si>
    <t>lb</t>
  </si>
  <si>
    <t>HS_From_Sol_cRIO</t>
  </si>
  <si>
    <t>G</t>
  </si>
  <si>
    <t>ELSE</t>
  </si>
  <si>
    <t>?????</t>
  </si>
  <si>
    <t>Dwg. #</t>
  </si>
  <si>
    <t>Name from Vendor</t>
  </si>
  <si>
    <t>Jlab PV Name</t>
  </si>
  <si>
    <t>Chassis</t>
  </si>
  <si>
    <t>Connector</t>
  </si>
  <si>
    <t>Channel</t>
  </si>
  <si>
    <t>Type                  (TR, SG,…)</t>
  </si>
  <si>
    <t>Serial #</t>
  </si>
  <si>
    <t>Location/Description</t>
  </si>
  <si>
    <t>Excitation (uA or V)</t>
  </si>
  <si>
    <t>Calibrated?</t>
  </si>
  <si>
    <t>Read Register Address</t>
  </si>
  <si>
    <t>Write Register Address</t>
  </si>
  <si>
    <t>Calib. Type</t>
  </si>
  <si>
    <t>PLC Tag (DINT)</t>
  </si>
  <si>
    <t>PLC Tag Type</t>
  </si>
  <si>
    <t>-0665</t>
  </si>
  <si>
    <t>TS01</t>
  </si>
  <si>
    <t>TR86101CP_B</t>
  </si>
  <si>
    <t>A</t>
  </si>
  <si>
    <t>X100007</t>
  </si>
  <si>
    <t>Cooling Plate Lower TS 1</t>
  </si>
  <si>
    <t>0.3 - 20</t>
  </si>
  <si>
    <t>TR_From_Sol_cRIO[1]</t>
  </si>
  <si>
    <t>DINT</t>
  </si>
  <si>
    <t>TS02</t>
  </si>
  <si>
    <t>TR86102CP_B</t>
  </si>
  <si>
    <t>B</t>
  </si>
  <si>
    <t>X99799</t>
  </si>
  <si>
    <t>Cooling Plate Lower TS 2</t>
  </si>
  <si>
    <t>TR_From_Sol_cRIO[2]</t>
  </si>
  <si>
    <t>TS03</t>
  </si>
  <si>
    <t>TR86103CP_T</t>
  </si>
  <si>
    <t>X99776</t>
  </si>
  <si>
    <t>Cooling Plate Upper TS 1</t>
  </si>
  <si>
    <t>3a</t>
  </si>
  <si>
    <t>TR_From_Sol_cRIO[3]</t>
  </si>
  <si>
    <t>TS04</t>
  </si>
  <si>
    <t>TR86104CP_T</t>
  </si>
  <si>
    <t>X99801</t>
  </si>
  <si>
    <t>Cooling Plate Upper TS 2</t>
  </si>
  <si>
    <t>3b</t>
  </si>
  <si>
    <t>TR_From_Sol_cRIO[4]</t>
  </si>
  <si>
    <t>TS05</t>
  </si>
  <si>
    <t>TR86105C1</t>
  </si>
  <si>
    <t>X99453</t>
  </si>
  <si>
    <t>Coil 1 ID Upper TS 1</t>
  </si>
  <si>
    <t>3c</t>
  </si>
  <si>
    <t>TR_From_Sol_cRIO[5]</t>
  </si>
  <si>
    <t>TS06</t>
  </si>
  <si>
    <t>TR86106C1</t>
  </si>
  <si>
    <t>X101015</t>
  </si>
  <si>
    <t>Coil 1 ID Upper TS 2</t>
  </si>
  <si>
    <t>3d</t>
  </si>
  <si>
    <t>TR_From_Sol_cRIO[6]</t>
  </si>
  <si>
    <t>TS07</t>
  </si>
  <si>
    <t>TR86107C2</t>
  </si>
  <si>
    <t>X100862</t>
  </si>
  <si>
    <t>Coil 2 ID Upper TS 1</t>
  </si>
  <si>
    <t>3e</t>
  </si>
  <si>
    <t>TR_From_Sol_cRIO[7]</t>
  </si>
  <si>
    <t>TS08</t>
  </si>
  <si>
    <t>TR86108C2</t>
  </si>
  <si>
    <t>X99452</t>
  </si>
  <si>
    <t>Coil 2 ID Upper TS 2</t>
  </si>
  <si>
    <t>3f</t>
  </si>
  <si>
    <t>TR_From_Sol_cRIO[8]</t>
  </si>
  <si>
    <t>TS09</t>
  </si>
  <si>
    <t>TR86109C3</t>
  </si>
  <si>
    <t>X101013</t>
  </si>
  <si>
    <t>Coil 3 OD Upper TS 1</t>
  </si>
  <si>
    <t>TR_From_Sol_cRIO[9]</t>
  </si>
  <si>
    <t>-0666</t>
  </si>
  <si>
    <t>TS10</t>
  </si>
  <si>
    <t>TR86110C3</t>
  </si>
  <si>
    <t>X109494</t>
  </si>
  <si>
    <t>Coil 3 OD Upper TS 2</t>
  </si>
  <si>
    <t>TR_From_Sol_cRIO[10]</t>
  </si>
  <si>
    <t>-0667</t>
  </si>
  <si>
    <t>TS11</t>
  </si>
  <si>
    <t>TR86111C4</t>
  </si>
  <si>
    <t>X110279</t>
  </si>
  <si>
    <t>Coil 4 OD Upper TS1</t>
  </si>
  <si>
    <t>TR_From_Sol_cRIO[11]</t>
  </si>
  <si>
    <t>TS12</t>
  </si>
  <si>
    <t>TR86112C4</t>
  </si>
  <si>
    <t>X109520</t>
  </si>
  <si>
    <t>Coil 4 OD Upper TS2</t>
  </si>
  <si>
    <t>TR_From_Sol_cRIO[12]</t>
  </si>
  <si>
    <t>TS13</t>
  </si>
  <si>
    <t>TR86113C5</t>
  </si>
  <si>
    <t>X109493</t>
  </si>
  <si>
    <t>Coil 5 OD Upper TS 1</t>
  </si>
  <si>
    <t>TR_From_Sol_cRIO[13]</t>
  </si>
  <si>
    <t>TS14</t>
  </si>
  <si>
    <t>TR86114C5</t>
  </si>
  <si>
    <t>X110278</t>
  </si>
  <si>
    <t>Coil 5 OD Upper TS 2</t>
  </si>
  <si>
    <t>TR_From_Sol_cRIO[14]</t>
  </si>
  <si>
    <t>TS15</t>
  </si>
  <si>
    <t>TR86115SP_C1_C3</t>
  </si>
  <si>
    <t>X101016</t>
  </si>
  <si>
    <t>Splice 1 TS 1</t>
  </si>
  <si>
    <t>a</t>
  </si>
  <si>
    <t>TR_From_Sol_cRIO[15]</t>
  </si>
  <si>
    <t>TS16</t>
  </si>
  <si>
    <t>TR86116SP_C1_C3</t>
  </si>
  <si>
    <t>X99428</t>
  </si>
  <si>
    <t>Splice 1 TS 2</t>
  </si>
  <si>
    <t>b</t>
  </si>
  <si>
    <t>TR_From_Sol_cRIO[16]</t>
  </si>
  <si>
    <t>TS17</t>
  </si>
  <si>
    <t>TR86117SP_C3_C5</t>
  </si>
  <si>
    <t>X101014</t>
  </si>
  <si>
    <t>Splice 2 TS 1</t>
  </si>
  <si>
    <t>c</t>
  </si>
  <si>
    <t>TR_From_Sol_cRIO[17]</t>
  </si>
  <si>
    <t>TS18</t>
  </si>
  <si>
    <t>TR86118SP_C3_C5</t>
  </si>
  <si>
    <t>X110276</t>
  </si>
  <si>
    <t>Splice 2 TS 2</t>
  </si>
  <si>
    <t>d</t>
  </si>
  <si>
    <t>TR_From_Sol_cRIO[18]</t>
  </si>
  <si>
    <t>TS19</t>
  </si>
  <si>
    <t>TR86119SP_C4_C5</t>
  </si>
  <si>
    <t>X110277</t>
  </si>
  <si>
    <t>Splice 5 TS 1</t>
  </si>
  <si>
    <t>e</t>
  </si>
  <si>
    <t>TR_From_Sol_cRIO[19]</t>
  </si>
  <si>
    <t>TS20</t>
  </si>
  <si>
    <t>TR86120SP_C4_C5</t>
  </si>
  <si>
    <t>X109521</t>
  </si>
  <si>
    <t>Splice 5 TS 2</t>
  </si>
  <si>
    <t>f</t>
  </si>
  <si>
    <t>TR_From_Sol_cRIO[20]</t>
  </si>
  <si>
    <t>TS21</t>
  </si>
  <si>
    <t>TR86121SP_C2_C4</t>
  </si>
  <si>
    <t>X109519</t>
  </si>
  <si>
    <t>Splice 6 TS 1</t>
  </si>
  <si>
    <t>TR_From_Sol_cRIO[21]</t>
  </si>
  <si>
    <t>TS22</t>
  </si>
  <si>
    <t>TR86122SP_C2_C4</t>
  </si>
  <si>
    <t>X109522</t>
  </si>
  <si>
    <t>Splice 6, TS 2</t>
  </si>
  <si>
    <t>TR_From_Sol_cRIO[22]</t>
  </si>
  <si>
    <t>TS23</t>
  </si>
  <si>
    <t>TR86123RS_US_T_BL_C</t>
  </si>
  <si>
    <t>X110290</t>
  </si>
  <si>
    <t>Suspension 5 CM TS</t>
  </si>
  <si>
    <t>TR_From_Sol_cRIO[23]</t>
  </si>
  <si>
    <t>TS24</t>
  </si>
  <si>
    <t>TR86124RS_DS_B_BL_C</t>
  </si>
  <si>
    <t>X110287</t>
  </si>
  <si>
    <t>Suspension 7 CM TS</t>
  </si>
  <si>
    <t>TR_From_Sol_cRIO[24]</t>
  </si>
  <si>
    <t>TS25</t>
  </si>
  <si>
    <t>TP86125RS_US_T_BL_M</t>
  </si>
  <si>
    <t>P31432</t>
  </si>
  <si>
    <t>Suspension 5 Midlink TS 1</t>
  </si>
  <si>
    <t>PT_From_Sol_cRIO[1]</t>
  </si>
  <si>
    <t>TS26</t>
  </si>
  <si>
    <t>TP86126RS_US_T_BL_M</t>
  </si>
  <si>
    <t>P31433</t>
  </si>
  <si>
    <t>Suspension 5 Midlink TS 2</t>
  </si>
  <si>
    <t>PT_From_Sol_cRIO[2]</t>
  </si>
  <si>
    <t>TS27</t>
  </si>
  <si>
    <t>TP86127RS_DS_B_BL_M</t>
  </si>
  <si>
    <t>P31444</t>
  </si>
  <si>
    <t>Suspension 7 Midlink TS</t>
  </si>
  <si>
    <t>4a</t>
  </si>
  <si>
    <t>PT_From_Sol_cRIO[3]</t>
  </si>
  <si>
    <t>-0668</t>
  </si>
  <si>
    <t>TS28</t>
  </si>
  <si>
    <t>TP86128HS_BO_B_BR</t>
  </si>
  <si>
    <t>P31491</t>
  </si>
  <si>
    <t>Rad Shield Bore Lower TS 1</t>
  </si>
  <si>
    <t>4b</t>
  </si>
  <si>
    <t>PT_From_Sol_cRIO[4]</t>
  </si>
  <si>
    <t>TS29</t>
  </si>
  <si>
    <t>TP86129HS_BO_B_BL</t>
  </si>
  <si>
    <t>P32302</t>
  </si>
  <si>
    <t>Rad Shield Bore Lower TS 2</t>
  </si>
  <si>
    <t>4c</t>
  </si>
  <si>
    <t>PT_From_Sol_cRIO[5]</t>
  </si>
  <si>
    <t>TS30</t>
  </si>
  <si>
    <t>TP86130HS_B_OD</t>
  </si>
  <si>
    <t>P32304</t>
  </si>
  <si>
    <t>Rad Shield OD Lower TS 1</t>
  </si>
  <si>
    <t>4d</t>
  </si>
  <si>
    <t>PT_From_Sol_cRIO[6]</t>
  </si>
  <si>
    <t>TS31</t>
  </si>
  <si>
    <t>TP86131HS_B_OD</t>
  </si>
  <si>
    <t>P32305</t>
  </si>
  <si>
    <t>Rad Shield OD Lower TS 2</t>
  </si>
  <si>
    <t>4e</t>
  </si>
  <si>
    <t>PT_From_Sol_cRIO[7]</t>
  </si>
  <si>
    <t>TS32</t>
  </si>
  <si>
    <t>TR86132BOB_US</t>
  </si>
  <si>
    <t>X110289</t>
  </si>
  <si>
    <t>C1-4 Bobbin TS 1</t>
  </si>
  <si>
    <t>TR_From_Sol_cRIO[25]</t>
  </si>
  <si>
    <t>TS33</t>
  </si>
  <si>
    <t>TR86133BOB_DS</t>
  </si>
  <si>
    <t>X110288</t>
  </si>
  <si>
    <t>C1-4 Bobbin TS 2</t>
  </si>
  <si>
    <t>TR_From_Sol_cRIO[26]</t>
  </si>
  <si>
    <t>TS34</t>
  </si>
  <si>
    <t>TP86134HS_US_CO_LBR</t>
  </si>
  <si>
    <t>P32306</t>
  </si>
  <si>
    <t>Rad Shield Cone TS 1</t>
  </si>
  <si>
    <t>4f</t>
  </si>
  <si>
    <t>PT_From_Sol_cRIO[8]</t>
  </si>
  <si>
    <t>-0669</t>
  </si>
  <si>
    <t>TS35</t>
  </si>
  <si>
    <t>TP86135HS_DS_CO_XXX</t>
  </si>
  <si>
    <t>P32307</t>
  </si>
  <si>
    <t>Rad Shield Cone TS 2</t>
  </si>
  <si>
    <t>PT_From_Sol_cRIO[9]</t>
  </si>
  <si>
    <t>TS36</t>
  </si>
  <si>
    <t>TP86136HS_DS_CO_XXX</t>
  </si>
  <si>
    <t>P32308</t>
  </si>
  <si>
    <t>Rad Shield Cone TS 3</t>
  </si>
  <si>
    <t>PT_From_Sol_cRIO[10]</t>
  </si>
  <si>
    <t>TS37</t>
  </si>
  <si>
    <t>TP86137HS_US_CO_UBR</t>
  </si>
  <si>
    <t>P32310</t>
  </si>
  <si>
    <t>Rad Shield Cone TS 4</t>
  </si>
  <si>
    <t>1a</t>
  </si>
  <si>
    <t>PT_From_Sol_cRIO[11]</t>
  </si>
  <si>
    <t>TS38</t>
  </si>
  <si>
    <t>TP86138HS_US_CO_UBL</t>
  </si>
  <si>
    <t>P32311</t>
  </si>
  <si>
    <t>Rad Shield Cone TS 5</t>
  </si>
  <si>
    <t>1b</t>
  </si>
  <si>
    <t>PT_From_Sol_cRIO[12]</t>
  </si>
  <si>
    <t>TS39</t>
  </si>
  <si>
    <t>TP86139HS_DS_CO_UBL</t>
  </si>
  <si>
    <t>P32315</t>
  </si>
  <si>
    <t>Rad Shield Cone TS 6</t>
  </si>
  <si>
    <t>1c</t>
  </si>
  <si>
    <t>PT_From_Sol_cRIO[13]</t>
  </si>
  <si>
    <t>TS40</t>
  </si>
  <si>
    <t>TP86140HS_DS_CO_LBL</t>
  </si>
  <si>
    <t>P32314</t>
  </si>
  <si>
    <t>Rad Shield Cone TS 7</t>
  </si>
  <si>
    <t>1d</t>
  </si>
  <si>
    <t>PT_From_Sol_cRIO[14]</t>
  </si>
  <si>
    <t>TS41</t>
  </si>
  <si>
    <t>TP86141HS_US_CO_LBL</t>
  </si>
  <si>
    <t>P32316</t>
  </si>
  <si>
    <t>Rad Shield Cone TS 8</t>
  </si>
  <si>
    <t>PT_From_Sol_cRIO[15]</t>
  </si>
  <si>
    <t>-0662-1</t>
  </si>
  <si>
    <t>RLC86701-RL07</t>
  </si>
  <si>
    <t>RS86107DS_BL_B</t>
  </si>
  <si>
    <t>Solenoid DS BL Radial Support Lower</t>
  </si>
  <si>
    <t>LC_From_Sol_cRIO[1]</t>
  </si>
  <si>
    <t>ALC86701-AL07</t>
  </si>
  <si>
    <t>ZS86107DS_BL_B</t>
  </si>
  <si>
    <t>Solenoid DS BL Axial Support Lower</t>
  </si>
  <si>
    <t>LC_From_Sol_cRIO[2]</t>
  </si>
  <si>
    <t>RLC86704-RL06</t>
  </si>
  <si>
    <t>RS86106DS_BL_T</t>
  </si>
  <si>
    <t>Solenoid DS BL Radial Support Upper</t>
  </si>
  <si>
    <t>6a</t>
  </si>
  <si>
    <t>LC_From_Sol_cRIO[3]</t>
  </si>
  <si>
    <t>ALC86704-AL06</t>
  </si>
  <si>
    <t>ZS86106DS_BL_T</t>
  </si>
  <si>
    <t>Solenoid DS BL Axial Support Upper</t>
  </si>
  <si>
    <t>6b</t>
  </si>
  <si>
    <t>LC_From_Sol_cRIO[4]</t>
  </si>
  <si>
    <t>-0662-2</t>
  </si>
  <si>
    <t>RLC86705-RL03</t>
  </si>
  <si>
    <t>RS86103DS_BR_T</t>
  </si>
  <si>
    <t>Solenoid DS BR Radial Support Upper</t>
  </si>
  <si>
    <t>6c</t>
  </si>
  <si>
    <t>LC_From_Sol_cRIO[5]</t>
  </si>
  <si>
    <t>ALC86705-AL03</t>
  </si>
  <si>
    <t>ZS86103DS_BR_T</t>
  </si>
  <si>
    <t>Solenoid DS BR Axial Support Upper</t>
  </si>
  <si>
    <t>6d</t>
  </si>
  <si>
    <t>LC_From_Sol_cRIO[6]</t>
  </si>
  <si>
    <t>RLC86708-RL02</t>
  </si>
  <si>
    <t>RS86102DS_BR_B</t>
  </si>
  <si>
    <t>Solenoid DS BR Radial Support Lower</t>
  </si>
  <si>
    <t>6e</t>
  </si>
  <si>
    <t>LC_From_Sol_cRIO[7]</t>
  </si>
  <si>
    <t>ALC86708-AL02</t>
  </si>
  <si>
    <t>ZS86102DS_BR_B</t>
  </si>
  <si>
    <t>Solenoid DS BR Axial Support Lower</t>
  </si>
  <si>
    <t>6f</t>
  </si>
  <si>
    <t>LC_From_Sol_cRIO[8]</t>
  </si>
  <si>
    <t>-0662-3</t>
  </si>
  <si>
    <t>RLC86703-RL05</t>
  </si>
  <si>
    <t>RS86105US_BL_T</t>
  </si>
  <si>
    <t>Solenoid US BL Radial Support Upper</t>
  </si>
  <si>
    <t>LC_From_Sol_cRIO[9]</t>
  </si>
  <si>
    <t>ALC86703-AL05</t>
  </si>
  <si>
    <t>ZS86105US_BL_T</t>
  </si>
  <si>
    <t>Solenoid US BL Axial Support Upper</t>
  </si>
  <si>
    <t>LC_From_Sol_cRIO[10]</t>
  </si>
  <si>
    <t>RLC86702-RL08</t>
  </si>
  <si>
    <t>RS86108US_BL_B</t>
  </si>
  <si>
    <t>Solenoid US BL Radial Support Lower</t>
  </si>
  <si>
    <t>LC_From_Sol_cRIO[11]</t>
  </si>
  <si>
    <t>ALC86702-AL08</t>
  </si>
  <si>
    <t>ZS86108US_BL_B</t>
  </si>
  <si>
    <t>Solenoid US BL Axial Support Lower</t>
  </si>
  <si>
    <t>LC_From_Sol_cRIO[12]</t>
  </si>
  <si>
    <t>-0662-4</t>
  </si>
  <si>
    <t>RLC86706-RL04</t>
  </si>
  <si>
    <t>RS86104US_BR_T</t>
  </si>
  <si>
    <t>Solenoid US BR Radial Support Upper</t>
  </si>
  <si>
    <t>LC_From_Sol_cRIO[13]</t>
  </si>
  <si>
    <t>ALC86706-AL04</t>
  </si>
  <si>
    <t>ZS86104US_BR_T</t>
  </si>
  <si>
    <t>Solenoid US BR Axial Support Upper</t>
  </si>
  <si>
    <t>LC_From_Sol_cRIO[14]</t>
  </si>
  <si>
    <t>RLC86707-RL01</t>
  </si>
  <si>
    <t>RS86101US_BR_B</t>
  </si>
  <si>
    <t>Solenoid US BR Radial Support Lower</t>
  </si>
  <si>
    <t>LC_From_Sol_cRIO[15]</t>
  </si>
  <si>
    <t>ALC86707-AL01</t>
  </si>
  <si>
    <t>ZS86101US_BR_B</t>
  </si>
  <si>
    <t>Solenoid US BR Axial Support Lower</t>
  </si>
  <si>
    <t>LC_From_Sol_cRIO[16]</t>
  </si>
  <si>
    <t>-0662-5</t>
  </si>
  <si>
    <t>HS1</t>
  </si>
  <si>
    <t>HS_From_Sol_cRIO[1]</t>
  </si>
  <si>
    <t>CRYOCON MAPPING</t>
  </si>
  <si>
    <t>CRYOCON 1</t>
  </si>
  <si>
    <t>CRYOCON 2</t>
  </si>
  <si>
    <t>Serial No.</t>
  </si>
  <si>
    <t>X100355</t>
  </si>
  <si>
    <t>X103728</t>
  </si>
  <si>
    <t>redundant</t>
  </si>
  <si>
    <t>TR8622Ar</t>
  </si>
  <si>
    <t>X100312</t>
  </si>
  <si>
    <t>TR8670r</t>
  </si>
  <si>
    <t>X103236</t>
  </si>
  <si>
    <t>X103646</t>
  </si>
  <si>
    <t>TR8622Br</t>
  </si>
  <si>
    <t>X100394</t>
  </si>
  <si>
    <t>TR8673r</t>
  </si>
  <si>
    <t>C</t>
  </si>
  <si>
    <t>X103739</t>
  </si>
  <si>
    <t>TR8611r</t>
  </si>
  <si>
    <t>TR8674r</t>
  </si>
  <si>
    <t>X103713</t>
  </si>
  <si>
    <t>D</t>
  </si>
  <si>
    <t>TR8672r</t>
  </si>
  <si>
    <t>E</t>
  </si>
  <si>
    <t>TR8671r</t>
  </si>
  <si>
    <t>F</t>
  </si>
  <si>
    <t>TP8621Ar</t>
  </si>
  <si>
    <t>H</t>
  </si>
  <si>
    <t>TP8621Br</t>
  </si>
  <si>
    <t>?</t>
  </si>
  <si>
    <t>Guess</t>
  </si>
  <si>
    <t>Digital Relay Output Module (16 ch)</t>
  </si>
  <si>
    <t>RTB Jumper for OW16I</t>
  </si>
  <si>
    <t>1756-JMPR</t>
  </si>
  <si>
    <t>Analog Input Module  (16 ch)</t>
  </si>
  <si>
    <t>1492-EBJ3-Y</t>
  </si>
  <si>
    <t>Terminal block 2 level</t>
  </si>
  <si>
    <t>1492-JDG3</t>
  </si>
  <si>
    <t>1492-JD3-RE</t>
  </si>
  <si>
    <t>1492-JD3-BL</t>
  </si>
  <si>
    <t>1492-JD3-W</t>
  </si>
  <si>
    <t>1492-JD3-Y</t>
  </si>
  <si>
    <t>ON-HAND</t>
  </si>
  <si>
    <t>End Barrier for JD3</t>
  </si>
  <si>
    <t>End anchor for JD3</t>
  </si>
  <si>
    <t>End Barrier for JG3</t>
  </si>
  <si>
    <t>2X4LG6</t>
  </si>
  <si>
    <t>BEST PRICE</t>
  </si>
  <si>
    <t>10" Touch Panel (Local Control Panel for EVs)</t>
  </si>
  <si>
    <t>Touch Panel Software</t>
  </si>
  <si>
    <t>EA9-PGMSW</t>
  </si>
  <si>
    <t>??</t>
  </si>
  <si>
    <t>Guess, based on Hall D's switch purchase</t>
  </si>
  <si>
    <t>Relay for EV's (relay + base + diode module)</t>
  </si>
  <si>
    <t>95.75 SMA</t>
  </si>
  <si>
    <t>(rack hardware)</t>
  </si>
  <si>
    <t>(cables, $500/cable)</t>
  </si>
  <si>
    <t>Total</t>
  </si>
  <si>
    <t>What's missing?</t>
  </si>
  <si>
    <t>Spares</t>
  </si>
  <si>
    <t>Hookup wire….maybe $1000</t>
  </si>
  <si>
    <t>Panel wiring</t>
  </si>
  <si>
    <t>Includes guess on missing stuff</t>
  </si>
  <si>
    <t>???Other Stuff???</t>
  </si>
  <si>
    <t>Fast DAQ Prices</t>
  </si>
  <si>
    <t>Signal Conditioning</t>
  </si>
  <si>
    <t>Fast DAQ itself</t>
  </si>
  <si>
    <t>software?</t>
  </si>
  <si>
    <t>Wiring?</t>
  </si>
  <si>
    <t>Voltage tap wires?</t>
  </si>
  <si>
    <t>Temp/Strain Cables?</t>
  </si>
  <si>
    <t>Current Limiting Resistor Box?</t>
  </si>
  <si>
    <t>Voltage tap distribution box?</t>
  </si>
  <si>
    <t>Distribution Box Instruments - Sensor Connector Wire Map CM-8501A</t>
  </si>
  <si>
    <t>Silicone Diode</t>
  </si>
  <si>
    <t>Temperatures</t>
  </si>
  <si>
    <t>Distribution Box Instruments - Vacuum Port 8501A</t>
  </si>
  <si>
    <t>THESE WIRES TO BE THERMALLY STATIONED PER 75910-0014</t>
  </si>
  <si>
    <t>Distribution Box</t>
  </si>
  <si>
    <t>Controls</t>
  </si>
  <si>
    <t>Air</t>
  </si>
  <si>
    <t>Cable End</t>
  </si>
  <si>
    <t>Chassis mount</t>
  </si>
  <si>
    <t>Control</t>
  </si>
  <si>
    <t>Silicone Diodes</t>
  </si>
  <si>
    <t>SPLICE</t>
  </si>
  <si>
    <t>Connector # 8501A5</t>
  </si>
  <si>
    <t>Connector # 8501A4</t>
  </si>
  <si>
    <t>Connector # 8501A3</t>
  </si>
  <si>
    <t>Connector # 8501A2</t>
  </si>
  <si>
    <t>Connector # 8501A1</t>
  </si>
  <si>
    <t>Cable</t>
  </si>
  <si>
    <t>TRANSITION</t>
  </si>
  <si>
    <t>FTACIR32V</t>
  </si>
  <si>
    <t>IFDRG327013</t>
  </si>
  <si>
    <t>FTACIR32AC</t>
  </si>
  <si>
    <t>MS3476L20-41PY</t>
  </si>
  <si>
    <t>MS3470L20-41SY</t>
  </si>
  <si>
    <t>Wiring</t>
  </si>
  <si>
    <t>Sensor</t>
  </si>
  <si>
    <t>SIGNAL</t>
  </si>
  <si>
    <t>Color</t>
  </si>
  <si>
    <t>SOCKET</t>
  </si>
  <si>
    <t>PIN</t>
  </si>
  <si>
    <t>P#</t>
  </si>
  <si>
    <t>I +</t>
  </si>
  <si>
    <t>CLR / YEL</t>
  </si>
  <si>
    <t>WHT</t>
  </si>
  <si>
    <t>V+</t>
  </si>
  <si>
    <t>BLK / BLK</t>
  </si>
  <si>
    <t>BLU</t>
  </si>
  <si>
    <t>V-</t>
  </si>
  <si>
    <t>GRN/ GRN</t>
  </si>
  <si>
    <t>BLK</t>
  </si>
  <si>
    <t>I-</t>
  </si>
  <si>
    <t>RED / RED</t>
  </si>
  <si>
    <t>TD8512r</t>
  </si>
  <si>
    <t>GRN</t>
  </si>
  <si>
    <t>RED</t>
  </si>
  <si>
    <t>TD8513S</t>
  </si>
  <si>
    <t>J</t>
  </si>
  <si>
    <t>L</t>
  </si>
  <si>
    <t>M</t>
  </si>
  <si>
    <t>TD8513Sr</t>
  </si>
  <si>
    <t>N</t>
  </si>
  <si>
    <t>P</t>
  </si>
  <si>
    <t>R</t>
  </si>
  <si>
    <t>S</t>
  </si>
  <si>
    <t>TD8513T</t>
  </si>
  <si>
    <t>T</t>
  </si>
  <si>
    <t>U</t>
  </si>
  <si>
    <t>W</t>
  </si>
  <si>
    <t>TD8513r</t>
  </si>
  <si>
    <t>X</t>
  </si>
  <si>
    <t>Y</t>
  </si>
  <si>
    <t>Z</t>
  </si>
  <si>
    <t>g</t>
  </si>
  <si>
    <t>Cable interlock</t>
  </si>
  <si>
    <t>ORG</t>
  </si>
  <si>
    <t>&lt;h&gt;</t>
  </si>
  <si>
    <t>&lt;j&gt;</t>
  </si>
  <si>
    <t>Distribution Box  - Sensor Connector Wire Map CM-8501B</t>
  </si>
  <si>
    <t>Silicon Diode</t>
  </si>
  <si>
    <t>Distribution Box Instruments - Vacuum Port 8501B</t>
  </si>
  <si>
    <t>Silicon Diodes</t>
  </si>
  <si>
    <t>Connector # 8501B5</t>
  </si>
  <si>
    <t>Connector # 8501B4</t>
  </si>
  <si>
    <t>Connector # 8501B3</t>
  </si>
  <si>
    <t>Connector # 8501B2</t>
  </si>
  <si>
    <t>Connector # 8501B1</t>
  </si>
  <si>
    <t>&gt;</t>
  </si>
  <si>
    <t>MS3476L18-32PX</t>
  </si>
  <si>
    <t>MS3470L18-32SX</t>
  </si>
  <si>
    <t>Distribution Box - Sensor Connector Wire Map CM-8502A</t>
  </si>
  <si>
    <t>Platinum Resistors</t>
  </si>
  <si>
    <t>Distribution Box Instruments - Vacuum Port 8502A</t>
  </si>
  <si>
    <t>Connector # 8502A5</t>
  </si>
  <si>
    <t>Connector # 8502A4</t>
  </si>
  <si>
    <t>Connector # 8502A3</t>
  </si>
  <si>
    <t>Connector # 8502A2</t>
  </si>
  <si>
    <t>Connector # 8502A1</t>
  </si>
  <si>
    <t>YEL</t>
  </si>
  <si>
    <t>Distribution Box - Sensor Connector Wire Map CM-8502B</t>
  </si>
  <si>
    <t>Distribution Box Instruments - Vacuum Port 8502B</t>
  </si>
  <si>
    <t>Connector # 8502B5</t>
  </si>
  <si>
    <t>Connector # 8502B4</t>
  </si>
  <si>
    <t>Connector # 8502B3</t>
  </si>
  <si>
    <t>Connector # 8502B2</t>
  </si>
  <si>
    <t>Connector # 8502B1</t>
  </si>
  <si>
    <t>Distribution Box - Sensor Connector Wire Map CM-8503A</t>
  </si>
  <si>
    <t>Distribution Box Instruments - Vacuum Port 8503A</t>
  </si>
  <si>
    <t>Connector # 8503A5</t>
  </si>
  <si>
    <t>Connector # 8503A4</t>
  </si>
  <si>
    <t>Connector # 8503A3</t>
  </si>
  <si>
    <t>Connector # 8503A2</t>
  </si>
  <si>
    <t>Connector # 8503A1</t>
  </si>
  <si>
    <t>FTACIR19V</t>
  </si>
  <si>
    <t>IFDRG197013</t>
  </si>
  <si>
    <t>FTACIR19AC</t>
  </si>
  <si>
    <t>&lt;U&gt;</t>
  </si>
  <si>
    <t>&lt;V&gt;</t>
  </si>
  <si>
    <t>Tye                  (TR, SG,…)</t>
  </si>
  <si>
    <t>LC Tag (DINT)</t>
  </si>
  <si>
    <t>Ecitation (uA or V)</t>
  </si>
  <si>
    <t>LC_From_cRIO[1]</t>
  </si>
  <si>
    <t>LC_From_cRIO[2]</t>
  </si>
  <si>
    <t>LC_From_cRIO[3]</t>
  </si>
  <si>
    <t>LC_From_cRIO[4]</t>
  </si>
  <si>
    <t>LC_From_cRIO[5]</t>
  </si>
  <si>
    <t>LC_From_cRIO[6]</t>
  </si>
  <si>
    <t>LC_From_cRIO[7]</t>
  </si>
  <si>
    <t>LC_From_cRIO[8]</t>
  </si>
  <si>
    <t>T_From_CRIO[1]</t>
  </si>
  <si>
    <t>T_From_CRIO[2]</t>
  </si>
  <si>
    <t>T_From_CRIO[3]</t>
  </si>
  <si>
    <t>T_From_CRIO[4]</t>
  </si>
  <si>
    <t>T_From_CRIO[5]</t>
  </si>
  <si>
    <t>T_From_CRIO[6]</t>
  </si>
  <si>
    <t>T_From_CRIO[7]</t>
  </si>
  <si>
    <t>T_From_CRIO[8]</t>
  </si>
  <si>
    <t>T_From_CRIO[9]</t>
  </si>
  <si>
    <t>T_From_CRIO[10]</t>
  </si>
  <si>
    <t>T_From_CRIO[11]</t>
  </si>
  <si>
    <t>T_From_CRIO[12]</t>
  </si>
  <si>
    <t>T_From_CRIO[13]</t>
  </si>
  <si>
    <t>T_From_CRIO[14]</t>
  </si>
  <si>
    <t>TR_From_cRIO[1]</t>
  </si>
  <si>
    <t>TR_From_cRIO[2]</t>
  </si>
  <si>
    <t>TR_From_cRIO[3]</t>
  </si>
  <si>
    <t>TR_From_cRIO[4]</t>
  </si>
  <si>
    <t>TR_From_cRIO[5]</t>
  </si>
  <si>
    <t>TR_From_cRIO[6]</t>
  </si>
  <si>
    <t>TR_From_cRIO[7]</t>
  </si>
  <si>
    <t>TR_From_cRIO[8]</t>
  </si>
  <si>
    <t>TR_From_cRIO[9]</t>
  </si>
  <si>
    <t>TR_From_cRIO[10]</t>
  </si>
  <si>
    <t>TR_From_cRIO[11]</t>
  </si>
  <si>
    <t>TR_From_cRIO[12]</t>
  </si>
  <si>
    <t>TR_From_cRIO[13]</t>
  </si>
  <si>
    <t>TR_From_cRIO[14]</t>
  </si>
  <si>
    <t>TR_From_cRIO[15]</t>
  </si>
  <si>
    <t>LC_From_cRIO[9]</t>
  </si>
  <si>
    <t>LC_From_cRIO[10]</t>
  </si>
  <si>
    <t>LC_From_cRIO[11]</t>
  </si>
  <si>
    <t>LC_From_cRIO[12]</t>
  </si>
  <si>
    <t>LC_From_cRIO[13]</t>
  </si>
  <si>
    <t>LC_From_cRIO[14]</t>
  </si>
  <si>
    <t>LC_From_cRIO[15]</t>
  </si>
  <si>
    <t>LC_From_cRIO[16]</t>
  </si>
  <si>
    <t>T_From_CRIO[15]</t>
  </si>
  <si>
    <t>TR_From_cRIO[16]</t>
  </si>
  <si>
    <t>TR_From_cRIO[17]</t>
  </si>
  <si>
    <t>TR_From_cRIO[18]</t>
  </si>
  <si>
    <t>TR_From_cRIO[19]</t>
  </si>
  <si>
    <t>TR_From_cRIO[20]</t>
  </si>
  <si>
    <t>TR_From_cRIO[21]</t>
  </si>
  <si>
    <t>TR_From_cRIO[22]</t>
  </si>
  <si>
    <t>TR_From_cRIO[23]</t>
  </si>
  <si>
    <t>TR_From_cRIO[24]</t>
  </si>
  <si>
    <t>TR_From_cRIO[25]</t>
  </si>
  <si>
    <t>TR_From_cRIO[26]</t>
  </si>
  <si>
    <t>HS-From_CRIO[17]</t>
  </si>
  <si>
    <t>TP8611</t>
  </si>
  <si>
    <t>TP8611r</t>
  </si>
  <si>
    <t>TP8620A</t>
  </si>
  <si>
    <t>TP8620Ar</t>
  </si>
  <si>
    <t>TP8620B</t>
  </si>
  <si>
    <t>TP8620Br</t>
  </si>
  <si>
    <t>TP8675r</t>
  </si>
  <si>
    <t>TP8622A</t>
  </si>
  <si>
    <t>TP8622Ar</t>
  </si>
  <si>
    <t>TP8622B</t>
  </si>
  <si>
    <t>TP8622Br</t>
  </si>
  <si>
    <t>CRYOCON 3</t>
  </si>
  <si>
    <t>Immersion Heater Wiring_8672/8601</t>
  </si>
  <si>
    <t>Immersion Heater Wiring_8620/8623</t>
  </si>
  <si>
    <t>Magnet Relief Sensor Wiring Diagrams</t>
  </si>
  <si>
    <t>Vacuum Controls Layout</t>
  </si>
  <si>
    <t>Vacuum Interlock &amp; Control Schematic</t>
  </si>
  <si>
    <t>Vacuum Switch Panel Layout</t>
  </si>
  <si>
    <t>Vacuum Turbo Control Panel Layout</t>
  </si>
  <si>
    <t>HTR8620         EXTERNAL-OFF</t>
  </si>
  <si>
    <t>HTR8620        ENABLE_ON</t>
  </si>
  <si>
    <t>HTR8672        EXTERNAL-OFF</t>
  </si>
  <si>
    <t>HTR8672        ENABLE_ON</t>
  </si>
  <si>
    <t>X103241</t>
  </si>
  <si>
    <t>X103328</t>
  </si>
  <si>
    <t>X103689</t>
  </si>
  <si>
    <t>X103690</t>
  </si>
  <si>
    <t>X103691</t>
  </si>
  <si>
    <t>X103692</t>
  </si>
  <si>
    <t>X103693</t>
  </si>
  <si>
    <t>X103735</t>
  </si>
  <si>
    <t>X103736</t>
  </si>
  <si>
    <t>HTR8621_A      SSR1_ON</t>
  </si>
  <si>
    <t>HTR8621_B       SSR2_ON</t>
  </si>
  <si>
    <t>X103326</t>
  </si>
  <si>
    <t>X111832</t>
  </si>
  <si>
    <t>X111864</t>
  </si>
  <si>
    <t>SPARE</t>
  </si>
  <si>
    <t>WCL1</t>
  </si>
  <si>
    <t>WCL2</t>
  </si>
  <si>
    <t>CG8606           VACUUM</t>
  </si>
  <si>
    <t>CG8600TB           VACUUM</t>
  </si>
  <si>
    <t>TR8610</t>
  </si>
  <si>
    <t>TR8610r</t>
  </si>
  <si>
    <t>Ice Management Controls Panel</t>
  </si>
  <si>
    <t>HS2</t>
  </si>
  <si>
    <t>HS3</t>
  </si>
  <si>
    <t>Solenoid DS end (0 deg)</t>
  </si>
  <si>
    <t>Solenoid DS end (120 deg)</t>
  </si>
  <si>
    <t>Solenoid DS end (240 deg)</t>
  </si>
  <si>
    <t>-0662-6</t>
  </si>
  <si>
    <t>PV 8600</t>
  </si>
  <si>
    <t>relay out</t>
  </si>
  <si>
    <t>24 V</t>
  </si>
  <si>
    <t>BELLOWS SEALED VALVE</t>
  </si>
  <si>
    <t>1e</t>
  </si>
  <si>
    <t>HS_From_Sol_cRIO[2]</t>
  </si>
  <si>
    <t>HS_From_Sol_cRIO[3]</t>
  </si>
  <si>
    <t>PLC channel</t>
  </si>
  <si>
    <t>CryoCon1.Temperatures[0]</t>
  </si>
  <si>
    <t>CryoCon1.Temperatures[1]</t>
  </si>
  <si>
    <t>CryoCon1.Temperatures[2]</t>
  </si>
  <si>
    <t>CryoCon1.Temperatures[3]</t>
  </si>
  <si>
    <t>CryoCon1.Temperatures[4]</t>
  </si>
  <si>
    <t>CryoCon1.Temperatures[5]</t>
  </si>
  <si>
    <t>CryoCon1.Temperatures[6]</t>
  </si>
  <si>
    <t>CryoCon1.Temperatures[7]</t>
  </si>
  <si>
    <t>CryoCon2.Temperatures[0]</t>
  </si>
  <si>
    <t>CryoCon2.Temperatures[1]</t>
  </si>
  <si>
    <t>CryoCon2.Temperatures[2]</t>
  </si>
  <si>
    <t>CryoCon2.Temperatures[3]</t>
  </si>
  <si>
    <t>CryoCon2.Temperatures[4]</t>
  </si>
  <si>
    <t>CryoCon2.Temperatures[5]</t>
  </si>
  <si>
    <t>CryoCon2.Temperatures[6]</t>
  </si>
  <si>
    <t>CryoCon2.Temperatures[7]</t>
  </si>
  <si>
    <t>CryoCon3.Temperatures[0]</t>
  </si>
  <si>
    <t>CryoCon3.Temperatures[1]</t>
  </si>
  <si>
    <t>CryoCon3.Temperatures[2]</t>
  </si>
  <si>
    <t>CryoCon3.Temperatures[3]</t>
  </si>
  <si>
    <t>CryoCon3.Temperatures[4]</t>
  </si>
  <si>
    <t>CryoCon3.Temperatures[5]</t>
  </si>
  <si>
    <t>CryoCon3.Temperatures[6]</t>
  </si>
  <si>
    <t>CryoCon3.Temperatures[7]</t>
  </si>
  <si>
    <t>Yes</t>
  </si>
  <si>
    <t>No</t>
  </si>
  <si>
    <t>LC channel can also be HS channel.  Excitation is provided by external source for HS.</t>
  </si>
  <si>
    <r>
      <rPr>
        <sz val="10"/>
        <color rgb="FF000000"/>
        <rFont val="Calibri"/>
        <family val="2"/>
      </rPr>
      <t>PS8677</t>
    </r>
    <r>
      <rPr>
        <sz val="9"/>
        <color rgb="FF000000"/>
        <rFont val="Calibri"/>
        <family val="2"/>
        <charset val="1"/>
      </rPr>
      <t xml:space="preserve">                GUARD VAC. SPEED</t>
    </r>
  </si>
  <si>
    <t>TP8680</t>
  </si>
  <si>
    <t>TP8680r</t>
  </si>
  <si>
    <t>SPARES</t>
  </si>
  <si>
    <t>PV8600               OPEN</t>
  </si>
  <si>
    <t>SV8678CR         OPEN</t>
  </si>
  <si>
    <t>SV8678DV          OPEN</t>
  </si>
  <si>
    <t>SV8675BY          OPEN</t>
  </si>
  <si>
    <t>PV8674                OPEN</t>
  </si>
  <si>
    <t>TB8600            TURBO SPEED</t>
  </si>
  <si>
    <t>1f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</si>
</sst>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_(\$* #,##0.00_);_(\$* \(#,##0.00\);_(\$* \-??_);_(@_)"/>
    <numFmt numFmtId="165" formatCode="\$#,##0_);[Red]&quot;($&quot;#,##0\)"/>
    <numFmt numFmtId="166" formatCode="_(\$* #,##0_);_(\$* \(#,##0\);_(\$* \-??_);_(@_)"/>
    <numFmt numFmtId="167" formatCode="\$#,##0"/>
    <numFmt numFmtId="168" formatCode="m/d/yyyy;@"/>
  </numFmts>
  <fonts count="31" x14ac:knownFonts="1">
    <font>
      <sz val="11"/>
      <color rgb="FF000000"/>
      <name val="Calibri"/>
      <family val="2"/>
      <charset val="1"/>
    </font>
    <font>
      <b/>
      <sz val="16"/>
      <color rgb="FF000000"/>
      <name val="Calibri"/>
      <family val="2"/>
      <charset val="1"/>
    </font>
    <font>
      <b/>
      <sz val="11"/>
      <color rgb="FF000000"/>
      <name val="Calibri"/>
      <family val="2"/>
      <charset val="1"/>
    </font>
    <font>
      <b/>
      <sz val="12"/>
      <color rgb="FF000000"/>
      <name val="Calibri"/>
      <family val="2"/>
      <charset val="1"/>
    </font>
    <font>
      <b/>
      <sz val="14"/>
      <color rgb="FF000000"/>
      <name val="Calibri"/>
      <family val="2"/>
      <charset val="1"/>
    </font>
    <font>
      <b/>
      <sz val="11"/>
      <color rgb="FFFF0000"/>
      <name val="Calibri"/>
      <family val="2"/>
      <charset val="1"/>
    </font>
    <font>
      <strike/>
      <sz val="11"/>
      <color rgb="FF000000"/>
      <name val="Calibri"/>
      <family val="2"/>
      <charset val="1"/>
    </font>
    <font>
      <sz val="11"/>
      <name val="Calibri"/>
      <family val="2"/>
      <charset val="1"/>
    </font>
    <font>
      <sz val="12"/>
      <color rgb="FF000000"/>
      <name val="Calibri"/>
      <family val="2"/>
      <charset val="1"/>
    </font>
    <font>
      <sz val="10"/>
      <color rgb="FF000000"/>
      <name val="Calibri"/>
      <family val="2"/>
      <charset val="1"/>
    </font>
    <font>
      <b/>
      <sz val="36"/>
      <color rgb="FF000000"/>
      <name val="Calibri"/>
      <family val="2"/>
      <charset val="1"/>
    </font>
    <font>
      <sz val="14"/>
      <color rgb="FF000000"/>
      <name val="Calibri"/>
      <family val="2"/>
      <charset val="1"/>
    </font>
    <font>
      <sz val="16"/>
      <color rgb="FF000000"/>
      <name val="Calibri"/>
      <family val="2"/>
      <charset val="1"/>
    </font>
    <font>
      <b/>
      <sz val="16"/>
      <name val="Arial"/>
      <family val="2"/>
      <charset val="1"/>
    </font>
    <font>
      <b/>
      <sz val="18"/>
      <name val="Arial"/>
      <family val="2"/>
      <charset val="1"/>
    </font>
    <font>
      <b/>
      <sz val="14"/>
      <name val="Arial"/>
      <family val="2"/>
      <charset val="1"/>
    </font>
    <font>
      <b/>
      <u/>
      <sz val="10"/>
      <name val="Arial"/>
      <family val="2"/>
      <charset val="1"/>
    </font>
    <font>
      <sz val="8"/>
      <color rgb="FF000000"/>
      <name val="Calibri"/>
      <family val="2"/>
      <charset val="1"/>
    </font>
    <font>
      <b/>
      <sz val="16"/>
      <color rgb="FFFF0000"/>
      <name val="Calibri"/>
      <family val="2"/>
      <charset val="1"/>
    </font>
    <font>
      <b/>
      <sz val="10"/>
      <color rgb="FF000000"/>
      <name val="Calibri"/>
      <family val="2"/>
      <charset val="1"/>
    </font>
    <font>
      <b/>
      <sz val="9"/>
      <color rgb="FF000000"/>
      <name val="Calibri"/>
      <family val="2"/>
      <charset val="1"/>
    </font>
    <font>
      <b/>
      <sz val="8"/>
      <color rgb="FF000000"/>
      <name val="Calibri"/>
      <family val="2"/>
      <charset val="1"/>
    </font>
    <font>
      <b/>
      <sz val="14"/>
      <color rgb="FFFF0000"/>
      <name val="Calibri"/>
      <family val="2"/>
      <charset val="1"/>
    </font>
    <font>
      <sz val="11"/>
      <color rgb="FF000000"/>
      <name val="Calibri"/>
      <family val="2"/>
      <charset val="1"/>
    </font>
    <font>
      <sz val="9"/>
      <color indexed="81"/>
      <name val="Tahoma"/>
      <family val="2"/>
    </font>
    <font>
      <b/>
      <sz val="9"/>
      <color indexed="81"/>
      <name val="Tahoma"/>
      <family val="2"/>
    </font>
    <font>
      <sz val="11"/>
      <color indexed="81"/>
      <name val="Tahoma"/>
      <family val="2"/>
    </font>
    <font>
      <sz val="9"/>
      <color rgb="FF000000"/>
      <name val="Calibri"/>
      <family val="2"/>
      <charset val="1"/>
    </font>
    <font>
      <sz val="10"/>
      <color rgb="FF000000"/>
      <name val="Calibri"/>
      <family val="2"/>
    </font>
    <font>
      <sz val="9"/>
      <color rgb="FF000000"/>
      <name val="Calibri"/>
      <family val="2"/>
    </font>
    <font>
      <sz val="11"/>
      <color rgb="FF000000"/>
      <name val="Calibri"/>
      <family val="2"/>
    </font>
  </fonts>
  <fills count="39">
    <fill>
      <patternFill patternType="none"/>
    </fill>
    <fill>
      <patternFill patternType="gray125"/>
    </fill>
    <fill>
      <patternFill patternType="solid">
        <fgColor rgb="FF92D050"/>
        <bgColor rgb="FF94BD5E"/>
      </patternFill>
    </fill>
    <fill>
      <patternFill patternType="solid">
        <fgColor rgb="FFFF00FF"/>
        <bgColor rgb="FFFF00FF"/>
      </patternFill>
    </fill>
    <fill>
      <patternFill patternType="solid">
        <fgColor rgb="FF00B0F0"/>
        <bgColor rgb="FF33CCCC"/>
      </patternFill>
    </fill>
    <fill>
      <patternFill patternType="solid">
        <fgColor rgb="FFFFFF00"/>
        <bgColor rgb="FFDDEE61"/>
      </patternFill>
    </fill>
    <fill>
      <patternFill patternType="solid">
        <fgColor rgb="FFF79646"/>
        <bgColor rgb="FFD99694"/>
      </patternFill>
    </fill>
    <fill>
      <patternFill patternType="solid">
        <fgColor rgb="FFB3A2C7"/>
        <bgColor rgb="FFA6A6A6"/>
      </patternFill>
    </fill>
    <fill>
      <patternFill patternType="solid">
        <fgColor rgb="FFD99694"/>
        <bgColor rgb="FFB3A2C7"/>
      </patternFill>
    </fill>
    <fill>
      <patternFill patternType="solid">
        <fgColor rgb="FFFF3300"/>
        <bgColor rgb="FFFF0000"/>
      </patternFill>
    </fill>
    <fill>
      <patternFill patternType="solid">
        <fgColor rgb="FFDDEE61"/>
        <bgColor rgb="FFFFCC99"/>
      </patternFill>
    </fill>
    <fill>
      <patternFill patternType="solid">
        <fgColor rgb="FFFFC000"/>
        <bgColor rgb="FFF79646"/>
      </patternFill>
    </fill>
    <fill>
      <patternFill patternType="solid">
        <fgColor rgb="FFC4BD97"/>
        <bgColor rgb="FFBFBFBF"/>
      </patternFill>
    </fill>
    <fill>
      <patternFill patternType="solid">
        <fgColor rgb="FF93CDDD"/>
        <bgColor rgb="FF99CCFF"/>
      </patternFill>
    </fill>
    <fill>
      <patternFill patternType="solid">
        <fgColor rgb="FFCCC1DA"/>
        <bgColor rgb="FFBFBFBF"/>
      </patternFill>
    </fill>
    <fill>
      <patternFill patternType="solid">
        <fgColor rgb="FFB9CDE5"/>
        <bgColor rgb="FFC6D9F1"/>
      </patternFill>
    </fill>
    <fill>
      <patternFill patternType="solid">
        <fgColor rgb="FFE6B9B8"/>
        <bgColor rgb="FFCCC1DA"/>
      </patternFill>
    </fill>
    <fill>
      <patternFill patternType="solid">
        <fgColor rgb="FFFCD5B5"/>
        <bgColor rgb="FFFFCC99"/>
      </patternFill>
    </fill>
    <fill>
      <patternFill patternType="solid">
        <fgColor rgb="FFA6A6A6"/>
        <bgColor rgb="FFB3A2C7"/>
      </patternFill>
    </fill>
    <fill>
      <patternFill patternType="solid">
        <fgColor rgb="FF00B050"/>
        <bgColor rgb="FF008080"/>
      </patternFill>
    </fill>
    <fill>
      <patternFill patternType="solid">
        <fgColor rgb="FF808080"/>
        <bgColor rgb="FF7F7F7F"/>
      </patternFill>
    </fill>
    <fill>
      <patternFill patternType="solid">
        <fgColor rgb="FFBFBFBF"/>
        <bgColor rgb="FFCCC1DA"/>
      </patternFill>
    </fill>
    <fill>
      <patternFill patternType="solid">
        <fgColor rgb="FFC6D9F1"/>
        <bgColor rgb="FFB9CDE5"/>
      </patternFill>
    </fill>
    <fill>
      <patternFill patternType="solid">
        <fgColor rgb="FFFFFFFF"/>
        <bgColor rgb="FFFCD5B5"/>
      </patternFill>
    </fill>
    <fill>
      <patternFill patternType="solid">
        <fgColor rgb="FF7F7F7F"/>
        <bgColor rgb="FF808080"/>
      </patternFill>
    </fill>
    <fill>
      <patternFill patternType="solid">
        <fgColor rgb="FFC0504D"/>
        <bgColor rgb="FF993366"/>
      </patternFill>
    </fill>
    <fill>
      <patternFill patternType="solid">
        <fgColor rgb="FF94BD5E"/>
        <bgColor rgb="FF92D050"/>
      </patternFill>
    </fill>
    <fill>
      <patternFill patternType="solid">
        <fgColor rgb="FF99CCFF"/>
        <bgColor rgb="FF93CDDD"/>
      </patternFill>
    </fill>
    <fill>
      <patternFill patternType="solid">
        <fgColor rgb="FFFFCC99"/>
        <bgColor rgb="FFFCD5B5"/>
      </patternFill>
    </fill>
    <fill>
      <patternFill patternType="solid">
        <fgColor rgb="FF9999FF"/>
        <bgColor rgb="FFB3A2C7"/>
      </patternFill>
    </fill>
    <fill>
      <patternFill patternType="solid">
        <fgColor theme="9"/>
        <bgColor indexed="64"/>
      </patternFill>
    </fill>
    <fill>
      <patternFill patternType="solid">
        <fgColor rgb="FF00B0F0"/>
        <bgColor rgb="FFD99694"/>
      </patternFill>
    </fill>
    <fill>
      <patternFill patternType="solid">
        <fgColor rgb="FFFFFF00"/>
        <bgColor rgb="FFD99694"/>
      </patternFill>
    </fill>
    <fill>
      <patternFill patternType="solid">
        <fgColor rgb="FFFFFF00"/>
        <bgColor indexed="64"/>
      </patternFill>
    </fill>
    <fill>
      <patternFill patternType="solid">
        <fgColor rgb="FFFFC000"/>
        <bgColor rgb="FFB9CDE5"/>
      </patternFill>
    </fill>
    <fill>
      <patternFill patternType="solid">
        <fgColor rgb="FFFFC000"/>
        <bgColor indexed="64"/>
      </patternFill>
    </fill>
    <fill>
      <patternFill patternType="solid">
        <fgColor rgb="FF92D050"/>
        <bgColor indexed="64"/>
      </patternFill>
    </fill>
    <fill>
      <patternFill patternType="solid">
        <fgColor rgb="FF00B0F0"/>
        <bgColor indexed="64"/>
      </patternFill>
    </fill>
    <fill>
      <patternFill patternType="solid">
        <fgColor theme="6"/>
        <bgColor rgb="FF92D050"/>
      </patternFill>
    </fill>
  </fills>
  <borders count="54">
    <border>
      <left/>
      <right/>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right style="thin">
        <color auto="1"/>
      </right>
      <top style="medium">
        <color auto="1"/>
      </top>
      <bottom style="medium">
        <color auto="1"/>
      </bottom>
      <diagonal/>
    </border>
    <border>
      <left style="thin">
        <color auto="1"/>
      </left>
      <right/>
      <top style="medium">
        <color auto="1"/>
      </top>
      <bottom style="medium">
        <color auto="1"/>
      </bottom>
      <diagonal/>
    </border>
    <border>
      <left/>
      <right/>
      <top style="medium">
        <color auto="1"/>
      </top>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medium">
        <color auto="1"/>
      </top>
      <bottom style="thin">
        <color auto="1"/>
      </bottom>
      <diagonal/>
    </border>
    <border>
      <left style="thin">
        <color auto="1"/>
      </left>
      <right/>
      <top style="medium">
        <color auto="1"/>
      </top>
      <bottom style="thin">
        <color auto="1"/>
      </bottom>
      <diagonal/>
    </border>
    <border>
      <left/>
      <right/>
      <top style="medium">
        <color auto="1"/>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
      <left style="medium">
        <color auto="1"/>
      </left>
      <right style="thin">
        <color auto="1"/>
      </right>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thin">
        <color auto="1"/>
      </right>
      <top style="thin">
        <color auto="1"/>
      </top>
      <bottom/>
      <diagonal/>
    </border>
    <border>
      <left style="thin">
        <color auto="1"/>
      </left>
      <right/>
      <top style="thin">
        <color auto="1"/>
      </top>
      <bottom/>
      <diagonal/>
    </border>
    <border>
      <left/>
      <right style="medium">
        <color auto="1"/>
      </right>
      <top/>
      <bottom/>
      <diagonal/>
    </border>
    <border>
      <left/>
      <right/>
      <top/>
      <bottom style="medium">
        <color auto="1"/>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right style="thin">
        <color auto="1"/>
      </right>
      <top/>
      <bottom style="thin">
        <color auto="1"/>
      </bottom>
      <diagonal/>
    </border>
    <border>
      <left style="thin">
        <color auto="1"/>
      </left>
      <right/>
      <top/>
      <bottom style="thin">
        <color auto="1"/>
      </bottom>
      <diagonal/>
    </border>
    <border>
      <left/>
      <right/>
      <top style="medium">
        <color auto="1"/>
      </top>
      <bottom style="medium">
        <color auto="1"/>
      </bottom>
      <diagonal/>
    </border>
    <border>
      <left/>
      <right style="thin">
        <color auto="1"/>
      </right>
      <top style="medium">
        <color auto="1"/>
      </top>
      <bottom style="thin">
        <color auto="1"/>
      </bottom>
      <diagonal/>
    </border>
    <border>
      <left/>
      <right style="thin">
        <color auto="1"/>
      </right>
      <top/>
      <bottom/>
      <diagonal/>
    </border>
    <border>
      <left style="thin">
        <color auto="1"/>
      </left>
      <right style="medium">
        <color auto="1"/>
      </right>
      <top/>
      <bottom/>
      <diagonal/>
    </border>
    <border>
      <left style="medium">
        <color auto="1"/>
      </left>
      <right style="thin">
        <color auto="1"/>
      </right>
      <top/>
      <bottom style="medium">
        <color auto="1"/>
      </bottom>
      <diagonal/>
    </border>
    <border>
      <left/>
      <right style="medium">
        <color auto="1"/>
      </right>
      <top style="medium">
        <color auto="1"/>
      </top>
      <bottom/>
      <diagonal/>
    </border>
    <border>
      <left style="medium">
        <color auto="1"/>
      </left>
      <right/>
      <top/>
      <bottom/>
      <diagonal/>
    </border>
    <border>
      <left style="medium">
        <color auto="1"/>
      </left>
      <right style="thick">
        <color auto="1"/>
      </right>
      <top style="medium">
        <color auto="1"/>
      </top>
      <bottom style="medium">
        <color auto="1"/>
      </bottom>
      <diagonal/>
    </border>
    <border>
      <left style="thick">
        <color auto="1"/>
      </left>
      <right style="thick">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medium">
        <color auto="1"/>
      </top>
      <bottom/>
      <diagonal/>
    </border>
    <border>
      <left style="medium">
        <color auto="1"/>
      </left>
      <right/>
      <top/>
      <bottom style="medium">
        <color auto="1"/>
      </bottom>
      <diagonal/>
    </border>
    <border>
      <left/>
      <right style="medium">
        <color auto="1"/>
      </right>
      <top/>
      <bottom style="medium">
        <color auto="1"/>
      </bottom>
      <diagonal/>
    </border>
    <border>
      <left/>
      <right/>
      <top style="thin">
        <color auto="1"/>
      </top>
      <bottom style="thin">
        <color auto="1"/>
      </bottom>
      <diagonal/>
    </border>
    <border>
      <left style="thin">
        <color auto="1"/>
      </left>
      <right style="medium">
        <color auto="1"/>
      </right>
      <top style="medium">
        <color auto="1"/>
      </top>
      <bottom/>
      <diagonal/>
    </border>
  </borders>
  <cellStyleXfs count="2">
    <xf numFmtId="0" fontId="0" fillId="0" borderId="0"/>
    <xf numFmtId="164" fontId="23" fillId="0" borderId="0" applyBorder="0" applyProtection="0"/>
  </cellStyleXfs>
  <cellXfs count="437">
    <xf numFmtId="0" fontId="0" fillId="0" borderId="0" xfId="0"/>
    <xf numFmtId="0" fontId="0" fillId="0" borderId="0" xfId="0" applyAlignment="1">
      <alignment horizontal="left"/>
    </xf>
    <xf numFmtId="0" fontId="0" fillId="0" borderId="0" xfId="0" applyProtection="1">
      <protection locked="0"/>
    </xf>
    <xf numFmtId="14" fontId="1" fillId="0" borderId="0" xfId="0" applyNumberFormat="1" applyFont="1" applyAlignment="1">
      <alignment horizontal="left" vertical="center"/>
    </xf>
    <xf numFmtId="0" fontId="2" fillId="0" borderId="0" xfId="0" applyFont="1" applyAlignment="1">
      <alignment horizontal="center"/>
    </xf>
    <xf numFmtId="0" fontId="2" fillId="0" borderId="0" xfId="0" applyFont="1" applyAlignment="1">
      <alignment horizontal="left" vertical="center"/>
    </xf>
    <xf numFmtId="0" fontId="2" fillId="0" borderId="0" xfId="0" applyFont="1" applyAlignment="1" applyProtection="1">
      <alignment horizontal="center"/>
      <protection locked="0"/>
    </xf>
    <xf numFmtId="0" fontId="0" fillId="0" borderId="0" xfId="0" applyFont="1" applyAlignment="1">
      <alignment horizontal="left" vertical="center"/>
    </xf>
    <xf numFmtId="0" fontId="0" fillId="0" borderId="0" xfId="0" applyFont="1" applyProtection="1">
      <protection locked="0"/>
    </xf>
    <xf numFmtId="0" fontId="0" fillId="2" borderId="0" xfId="0" applyFont="1" applyFill="1" applyProtection="1">
      <protection locked="0"/>
    </xf>
    <xf numFmtId="0" fontId="0" fillId="3" borderId="0" xfId="0" applyFont="1" applyFill="1" applyProtection="1">
      <protection locked="0"/>
    </xf>
    <xf numFmtId="0" fontId="0" fillId="4" borderId="0" xfId="0" applyFont="1" applyFill="1" applyProtection="1">
      <protection locked="0"/>
    </xf>
    <xf numFmtId="0" fontId="0" fillId="0" borderId="0" xfId="0" applyFont="1"/>
    <xf numFmtId="0" fontId="0" fillId="0" borderId="0" xfId="0" applyFont="1" applyProtection="1">
      <protection locked="0"/>
    </xf>
    <xf numFmtId="0" fontId="0" fillId="0" borderId="0" xfId="0" applyAlignment="1">
      <alignment horizontal="center"/>
    </xf>
    <xf numFmtId="0" fontId="0" fillId="0" borderId="0" xfId="0" applyAlignment="1">
      <alignment vertical="center"/>
    </xf>
    <xf numFmtId="0" fontId="3" fillId="0" borderId="1" xfId="0" applyFont="1" applyBorder="1" applyAlignment="1">
      <alignment vertical="center"/>
    </xf>
    <xf numFmtId="0" fontId="3" fillId="0" borderId="2" xfId="0" applyFont="1" applyBorder="1" applyAlignment="1">
      <alignment vertical="center"/>
    </xf>
    <xf numFmtId="0" fontId="3" fillId="0" borderId="2" xfId="0" applyFont="1" applyBorder="1" applyAlignment="1">
      <alignment vertical="center" textRotation="90"/>
    </xf>
    <xf numFmtId="0" fontId="3" fillId="0" borderId="2" xfId="0" applyFont="1" applyBorder="1" applyAlignment="1">
      <alignment horizontal="center" vertical="center" textRotation="90"/>
    </xf>
    <xf numFmtId="0" fontId="3" fillId="0" borderId="3" xfId="0" applyFont="1" applyBorder="1" applyAlignment="1">
      <alignment vertical="center"/>
    </xf>
    <xf numFmtId="0" fontId="2" fillId="0" borderId="4" xfId="0" applyFont="1" applyBorder="1" applyAlignment="1">
      <alignment horizontal="center" vertical="center" wrapText="1"/>
    </xf>
    <xf numFmtId="0" fontId="2" fillId="0" borderId="5" xfId="0" applyFont="1" applyBorder="1" applyAlignment="1">
      <alignment vertical="center" wrapText="1"/>
    </xf>
    <xf numFmtId="0" fontId="2" fillId="0" borderId="2" xfId="0" applyFont="1" applyBorder="1" applyAlignment="1">
      <alignment vertical="center" wrapText="1"/>
    </xf>
    <xf numFmtId="0" fontId="2" fillId="0" borderId="3" xfId="0" applyFont="1" applyBorder="1" applyAlignment="1">
      <alignment vertical="center" wrapText="1"/>
    </xf>
    <xf numFmtId="0" fontId="0" fillId="0" borderId="0" xfId="0" applyBorder="1"/>
    <xf numFmtId="0" fontId="0" fillId="0" borderId="6" xfId="0" applyBorder="1"/>
    <xf numFmtId="0" fontId="0" fillId="0" borderId="6" xfId="0" applyBorder="1" applyAlignment="1">
      <alignment horizontal="center"/>
    </xf>
    <xf numFmtId="0" fontId="0" fillId="0" borderId="7" xfId="0" applyBorder="1"/>
    <xf numFmtId="0" fontId="0" fillId="0" borderId="8" xfId="0" applyBorder="1"/>
    <xf numFmtId="0" fontId="5" fillId="0" borderId="0" xfId="0" applyFont="1"/>
    <xf numFmtId="0" fontId="3" fillId="0" borderId="9" xfId="0" applyFont="1" applyBorder="1"/>
    <xf numFmtId="0" fontId="3" fillId="0" borderId="7" xfId="0" applyFont="1" applyBorder="1"/>
    <xf numFmtId="0" fontId="3" fillId="0" borderId="10" xfId="0" applyFont="1" applyBorder="1"/>
    <xf numFmtId="0" fontId="3" fillId="0" borderId="11" xfId="0" applyFont="1" applyBorder="1"/>
    <xf numFmtId="0" fontId="3" fillId="0" borderId="7" xfId="0" applyFont="1" applyBorder="1" applyAlignment="1">
      <alignment horizontal="center"/>
    </xf>
    <xf numFmtId="0" fontId="3" fillId="0" borderId="8" xfId="0" applyFont="1" applyBorder="1"/>
    <xf numFmtId="0" fontId="0" fillId="0" borderId="0" xfId="0" applyBorder="1" applyAlignment="1">
      <alignment horizontal="center"/>
    </xf>
    <xf numFmtId="0" fontId="0" fillId="0" borderId="12" xfId="0" applyBorder="1"/>
    <xf numFmtId="0" fontId="0" fillId="0" borderId="13" xfId="0" applyBorder="1"/>
    <xf numFmtId="0" fontId="0" fillId="4" borderId="14" xfId="0" applyFont="1" applyFill="1" applyBorder="1"/>
    <xf numFmtId="0" fontId="0" fillId="0" borderId="15" xfId="0" applyFont="1" applyBorder="1"/>
    <xf numFmtId="0" fontId="0" fillId="0" borderId="12" xfId="0" applyBorder="1" applyAlignment="1">
      <alignment horizontal="center"/>
    </xf>
    <xf numFmtId="0" fontId="0" fillId="0" borderId="16" xfId="0" applyFont="1" applyBorder="1"/>
    <xf numFmtId="0" fontId="0" fillId="0" borderId="17" xfId="0" applyBorder="1" applyAlignment="1">
      <alignment horizontal="center"/>
    </xf>
    <xf numFmtId="0" fontId="0" fillId="0" borderId="18" xfId="0" applyBorder="1"/>
    <xf numFmtId="0" fontId="0" fillId="0" borderId="15" xfId="0" applyBorder="1"/>
    <xf numFmtId="0" fontId="0" fillId="0" borderId="16" xfId="0" applyBorder="1"/>
    <xf numFmtId="0" fontId="3" fillId="0" borderId="19" xfId="0" applyFont="1" applyBorder="1" applyAlignment="1">
      <alignment horizontal="center"/>
    </xf>
    <xf numFmtId="0" fontId="0" fillId="0" borderId="19" xfId="0" applyBorder="1" applyAlignment="1">
      <alignment horizontal="center" vertical="center"/>
    </xf>
    <xf numFmtId="0" fontId="0" fillId="4" borderId="20" xfId="0" applyFont="1" applyFill="1" applyBorder="1"/>
    <xf numFmtId="0" fontId="0" fillId="0" borderId="12" xfId="0" applyFont="1" applyBorder="1"/>
    <xf numFmtId="0" fontId="0" fillId="0" borderId="13" xfId="0" applyFont="1" applyBorder="1"/>
    <xf numFmtId="0" fontId="0" fillId="0" borderId="21" xfId="0" applyBorder="1"/>
    <xf numFmtId="0" fontId="0" fillId="0" borderId="22" xfId="0" applyBorder="1"/>
    <xf numFmtId="0" fontId="0" fillId="0" borderId="22" xfId="0" applyBorder="1" applyAlignment="1">
      <alignment horizontal="center"/>
    </xf>
    <xf numFmtId="0" fontId="0" fillId="0" borderId="23" xfId="0" applyBorder="1"/>
    <xf numFmtId="0" fontId="0" fillId="2" borderId="14" xfId="0" applyFont="1" applyFill="1" applyBorder="1"/>
    <xf numFmtId="0" fontId="3" fillId="0" borderId="12" xfId="0" applyFont="1" applyBorder="1" applyAlignment="1">
      <alignment horizontal="center"/>
    </xf>
    <xf numFmtId="0" fontId="0" fillId="2" borderId="20" xfId="0" applyFont="1" applyFill="1" applyBorder="1"/>
    <xf numFmtId="0" fontId="0" fillId="0" borderId="15" xfId="0" applyBorder="1" applyAlignment="1">
      <alignment horizontal="center" vertical="center"/>
    </xf>
    <xf numFmtId="0" fontId="0" fillId="2" borderId="24" xfId="0" applyFont="1" applyFill="1" applyBorder="1"/>
    <xf numFmtId="0" fontId="0" fillId="0" borderId="25" xfId="0" applyFont="1" applyBorder="1"/>
    <xf numFmtId="0" fontId="0" fillId="0" borderId="25" xfId="0" applyBorder="1" applyAlignment="1">
      <alignment horizontal="center" vertical="center"/>
    </xf>
    <xf numFmtId="0" fontId="0" fillId="0" borderId="26" xfId="0" applyFont="1" applyBorder="1"/>
    <xf numFmtId="0" fontId="4" fillId="0" borderId="0" xfId="0" applyFont="1" applyBorder="1"/>
    <xf numFmtId="0" fontId="0" fillId="5" borderId="20" xfId="0" applyFont="1" applyFill="1" applyBorder="1"/>
    <xf numFmtId="0" fontId="0" fillId="5" borderId="14" xfId="0" applyFont="1" applyFill="1" applyBorder="1"/>
    <xf numFmtId="0" fontId="0" fillId="0" borderId="15" xfId="0" applyBorder="1" applyAlignment="1">
      <alignment horizontal="center"/>
    </xf>
    <xf numFmtId="0" fontId="6" fillId="5" borderId="14" xfId="0" applyFont="1" applyFill="1" applyBorder="1"/>
    <xf numFmtId="0" fontId="6" fillId="0" borderId="15" xfId="0" applyFont="1" applyBorder="1"/>
    <xf numFmtId="0" fontId="6" fillId="0" borderId="15" xfId="0" applyFont="1" applyBorder="1" applyAlignment="1">
      <alignment horizontal="center"/>
    </xf>
    <xf numFmtId="0" fontId="6" fillId="0" borderId="16" xfId="0" applyFont="1" applyBorder="1"/>
    <xf numFmtId="0" fontId="0" fillId="6" borderId="14" xfId="0" applyFont="1" applyFill="1" applyBorder="1"/>
    <xf numFmtId="0" fontId="0" fillId="0" borderId="22" xfId="0" applyBorder="1" applyAlignment="1">
      <alignment horizontal="right"/>
    </xf>
    <xf numFmtId="0" fontId="0" fillId="0" borderId="23" xfId="0" applyBorder="1" applyAlignment="1">
      <alignment horizontal="center"/>
    </xf>
    <xf numFmtId="0" fontId="0" fillId="0" borderId="27" xfId="0" applyBorder="1" applyAlignment="1">
      <alignment horizontal="center"/>
    </xf>
    <xf numFmtId="0" fontId="0" fillId="0" borderId="28" xfId="0" applyBorder="1"/>
    <xf numFmtId="0" fontId="0" fillId="4" borderId="21" xfId="0" applyFont="1" applyFill="1" applyBorder="1"/>
    <xf numFmtId="0" fontId="0" fillId="0" borderId="29" xfId="0" applyBorder="1" applyAlignment="1">
      <alignment horizontal="center"/>
    </xf>
    <xf numFmtId="0" fontId="0" fillId="0" borderId="30" xfId="0" applyBorder="1"/>
    <xf numFmtId="0" fontId="0" fillId="0" borderId="25" xfId="0" applyBorder="1"/>
    <xf numFmtId="0" fontId="0" fillId="0" borderId="26" xfId="0" applyBorder="1"/>
    <xf numFmtId="0" fontId="0" fillId="5" borderId="0" xfId="0" applyFont="1" applyFill="1"/>
    <xf numFmtId="0" fontId="7" fillId="7" borderId="20" xfId="0" applyFont="1" applyFill="1" applyBorder="1"/>
    <xf numFmtId="0" fontId="0" fillId="0" borderId="12" xfId="0" applyFont="1" applyBorder="1" applyAlignment="1"/>
    <xf numFmtId="0" fontId="2" fillId="0" borderId="17" xfId="0" applyFont="1" applyBorder="1" applyAlignment="1">
      <alignment horizontal="center"/>
    </xf>
    <xf numFmtId="0" fontId="0" fillId="0" borderId="31" xfId="0" applyBorder="1"/>
    <xf numFmtId="0" fontId="7" fillId="7" borderId="14" xfId="0" applyFont="1" applyFill="1" applyBorder="1"/>
    <xf numFmtId="0" fontId="0" fillId="0" borderId="15" xfId="0" applyFont="1" applyBorder="1" applyAlignment="1"/>
    <xf numFmtId="0" fontId="0" fillId="8" borderId="14" xfId="0" applyFont="1" applyFill="1" applyBorder="1"/>
    <xf numFmtId="0" fontId="0" fillId="0" borderId="16" xfId="0" applyBorder="1" applyAlignment="1"/>
    <xf numFmtId="0" fontId="0" fillId="5" borderId="25" xfId="0" applyFont="1" applyFill="1" applyBorder="1"/>
    <xf numFmtId="0" fontId="0" fillId="5" borderId="25" xfId="0" applyFill="1" applyBorder="1" applyAlignment="1">
      <alignment horizontal="center"/>
    </xf>
    <xf numFmtId="0" fontId="0" fillId="5" borderId="26" xfId="0" applyFont="1" applyFill="1" applyBorder="1"/>
    <xf numFmtId="0" fontId="2" fillId="0" borderId="32" xfId="0" applyFont="1" applyBorder="1" applyAlignment="1">
      <alignment horizontal="center"/>
    </xf>
    <xf numFmtId="0" fontId="0" fillId="0" borderId="32" xfId="0" applyBorder="1"/>
    <xf numFmtId="0" fontId="0" fillId="0" borderId="33" xfId="0" applyBorder="1"/>
    <xf numFmtId="0" fontId="0" fillId="0" borderId="34" xfId="0" applyBorder="1"/>
    <xf numFmtId="0" fontId="0" fillId="5" borderId="21" xfId="0" applyFont="1" applyFill="1" applyBorder="1"/>
    <xf numFmtId="0" fontId="0" fillId="5" borderId="22" xfId="0" applyFont="1" applyFill="1" applyBorder="1"/>
    <xf numFmtId="0" fontId="0" fillId="0" borderId="35" xfId="0" applyBorder="1" applyAlignment="1">
      <alignment horizontal="center"/>
    </xf>
    <xf numFmtId="0" fontId="0" fillId="0" borderId="36" xfId="0" applyBorder="1"/>
    <xf numFmtId="0" fontId="8" fillId="9" borderId="20" xfId="0" applyFont="1" applyFill="1" applyBorder="1"/>
    <xf numFmtId="0" fontId="8" fillId="0" borderId="12" xfId="0" applyFont="1" applyBorder="1"/>
    <xf numFmtId="0" fontId="8" fillId="0" borderId="12" xfId="0" applyFont="1" applyBorder="1" applyAlignment="1">
      <alignment horizontal="center"/>
    </xf>
    <xf numFmtId="0" fontId="8" fillId="0" borderId="13" xfId="0" applyFont="1" applyBorder="1"/>
    <xf numFmtId="0" fontId="0" fillId="0" borderId="17" xfId="0" applyFont="1" applyBorder="1" applyAlignment="1">
      <alignment horizontal="center"/>
    </xf>
    <xf numFmtId="0" fontId="0" fillId="0" borderId="18" xfId="0" applyFont="1" applyBorder="1"/>
    <xf numFmtId="0" fontId="8" fillId="9" borderId="14" xfId="0" applyFont="1" applyFill="1" applyBorder="1"/>
    <xf numFmtId="0" fontId="8" fillId="0" borderId="15" xfId="0" applyFont="1" applyBorder="1"/>
    <xf numFmtId="0" fontId="8" fillId="0" borderId="15" xfId="0" applyFont="1" applyBorder="1" applyAlignment="1">
      <alignment horizontal="center"/>
    </xf>
    <xf numFmtId="0" fontId="8" fillId="0" borderId="16" xfId="0" applyFont="1" applyBorder="1"/>
    <xf numFmtId="0" fontId="0" fillId="9" borderId="24" xfId="0" applyFont="1" applyFill="1" applyBorder="1"/>
    <xf numFmtId="0" fontId="0" fillId="0" borderId="25" xfId="0" applyBorder="1" applyAlignment="1">
      <alignment horizontal="center"/>
    </xf>
    <xf numFmtId="0" fontId="0" fillId="9" borderId="14" xfId="0" applyFont="1" applyFill="1" applyBorder="1"/>
    <xf numFmtId="0" fontId="0" fillId="0" borderId="37" xfId="0" applyBorder="1"/>
    <xf numFmtId="0" fontId="0" fillId="0" borderId="37" xfId="0" applyBorder="1" applyAlignment="1">
      <alignment horizontal="center"/>
    </xf>
    <xf numFmtId="0" fontId="0" fillId="0" borderId="38" xfId="0" applyBorder="1" applyAlignment="1">
      <alignment horizontal="center"/>
    </xf>
    <xf numFmtId="0" fontId="0" fillId="0" borderId="39" xfId="0" applyBorder="1" applyAlignment="1">
      <alignment horizontal="center"/>
    </xf>
    <xf numFmtId="0" fontId="0" fillId="0" borderId="19" xfId="0" applyBorder="1"/>
    <xf numFmtId="0" fontId="0" fillId="0" borderId="40" xfId="0" applyBorder="1"/>
    <xf numFmtId="0" fontId="0" fillId="6" borderId="41" xfId="0" applyFont="1" applyFill="1" applyBorder="1"/>
    <xf numFmtId="0" fontId="0" fillId="0" borderId="33" xfId="0" applyFont="1" applyBorder="1"/>
    <xf numFmtId="0" fontId="0" fillId="0" borderId="33" xfId="0" applyBorder="1" applyAlignment="1">
      <alignment horizontal="center"/>
    </xf>
    <xf numFmtId="0" fontId="0" fillId="0" borderId="20" xfId="0" applyBorder="1"/>
    <xf numFmtId="0" fontId="0" fillId="0" borderId="14" xfId="0" applyBorder="1"/>
    <xf numFmtId="0" fontId="0" fillId="0" borderId="24" xfId="0" applyBorder="1"/>
    <xf numFmtId="0" fontId="0" fillId="0" borderId="42" xfId="0" applyBorder="1"/>
    <xf numFmtId="0" fontId="3" fillId="0" borderId="38" xfId="0" applyFont="1" applyBorder="1" applyAlignment="1">
      <alignment horizontal="center"/>
    </xf>
    <xf numFmtId="0" fontId="0" fillId="10" borderId="20" xfId="0" applyFont="1" applyFill="1" applyBorder="1"/>
    <xf numFmtId="0" fontId="0" fillId="10" borderId="43" xfId="0" applyFont="1" applyFill="1" applyBorder="1"/>
    <xf numFmtId="0" fontId="9" fillId="5" borderId="15" xfId="0" applyFont="1" applyFill="1" applyBorder="1" applyAlignment="1">
      <alignment horizontal="center" vertical="center" wrapText="1"/>
    </xf>
    <xf numFmtId="0" fontId="0" fillId="5" borderId="12" xfId="0" applyFill="1" applyBorder="1"/>
    <xf numFmtId="0" fontId="0" fillId="5" borderId="13" xfId="0" applyFont="1" applyFill="1" applyBorder="1"/>
    <xf numFmtId="0" fontId="2" fillId="0" borderId="44" xfId="0" applyFont="1" applyBorder="1" applyAlignment="1">
      <alignment horizontal="center" vertical="center"/>
    </xf>
    <xf numFmtId="0" fontId="0" fillId="0" borderId="45" xfId="0" applyBorder="1" applyAlignment="1">
      <alignment horizontal="center" vertical="center"/>
    </xf>
    <xf numFmtId="0" fontId="0" fillId="5" borderId="45" xfId="0" applyFill="1" applyBorder="1" applyAlignment="1">
      <alignment horizontal="center" vertical="center"/>
    </xf>
    <xf numFmtId="0" fontId="0" fillId="0" borderId="0" xfId="0" applyFont="1" applyAlignment="1">
      <alignment horizontal="right"/>
    </xf>
    <xf numFmtId="0" fontId="0" fillId="5" borderId="0" xfId="0" applyFill="1" applyAlignment="1">
      <alignment horizontal="center"/>
    </xf>
    <xf numFmtId="16" fontId="0" fillId="0" borderId="0" xfId="0" applyNumberFormat="1" applyFont="1" applyAlignment="1">
      <alignment horizontal="right"/>
    </xf>
    <xf numFmtId="1" fontId="0" fillId="0" borderId="0" xfId="0" applyNumberFormat="1" applyAlignment="1">
      <alignment horizontal="center"/>
    </xf>
    <xf numFmtId="16" fontId="0" fillId="0" borderId="0" xfId="0" applyNumberFormat="1" applyAlignment="1">
      <alignment horizontal="center"/>
    </xf>
    <xf numFmtId="0" fontId="2" fillId="0" borderId="0" xfId="0" applyFont="1" applyAlignment="1">
      <alignment horizontal="right"/>
    </xf>
    <xf numFmtId="164" fontId="23" fillId="0" borderId="0" xfId="1"/>
    <xf numFmtId="164" fontId="0" fillId="0" borderId="0" xfId="1" applyFont="1" applyBorder="1" applyProtection="1"/>
    <xf numFmtId="0" fontId="1" fillId="0" borderId="0" xfId="0" applyFont="1"/>
    <xf numFmtId="14" fontId="2" fillId="0" borderId="0" xfId="0" applyNumberFormat="1" applyFont="1"/>
    <xf numFmtId="0" fontId="4" fillId="0" borderId="0" xfId="0" applyFont="1"/>
    <xf numFmtId="0" fontId="11" fillId="0" borderId="0" xfId="0" applyFont="1"/>
    <xf numFmtId="165" fontId="11" fillId="0" borderId="0" xfId="0" applyNumberFormat="1" applyFont="1"/>
    <xf numFmtId="0" fontId="12" fillId="0" borderId="0" xfId="0" applyFont="1" applyAlignment="1">
      <alignment horizontal="center"/>
    </xf>
    <xf numFmtId="0" fontId="1" fillId="0" borderId="0" xfId="0" applyFont="1" applyAlignment="1">
      <alignment horizontal="right"/>
    </xf>
    <xf numFmtId="165" fontId="1" fillId="0" borderId="0" xfId="0" applyNumberFormat="1" applyFont="1"/>
    <xf numFmtId="0" fontId="4" fillId="0" borderId="0" xfId="0" applyFont="1" applyAlignment="1">
      <alignment vertical="center"/>
    </xf>
    <xf numFmtId="0" fontId="4" fillId="0" borderId="15" xfId="0" applyFont="1" applyBorder="1" applyAlignment="1">
      <alignment horizontal="center" vertical="center"/>
    </xf>
    <xf numFmtId="0" fontId="4" fillId="0" borderId="15" xfId="0" applyFont="1" applyBorder="1" applyAlignment="1">
      <alignment vertical="center"/>
    </xf>
    <xf numFmtId="0" fontId="4" fillId="0" borderId="15" xfId="0" applyFont="1" applyBorder="1" applyAlignment="1">
      <alignment horizontal="center" vertical="center" wrapText="1"/>
    </xf>
    <xf numFmtId="164" fontId="4" fillId="0" borderId="15" xfId="1" applyFont="1" applyBorder="1" applyAlignment="1" applyProtection="1">
      <alignment horizontal="center" vertical="center" wrapText="1"/>
    </xf>
    <xf numFmtId="0" fontId="4" fillId="0" borderId="15" xfId="0" applyFont="1" applyBorder="1" applyAlignment="1">
      <alignment vertical="center" wrapText="1"/>
    </xf>
    <xf numFmtId="0" fontId="0" fillId="2" borderId="0" xfId="0" applyFill="1" applyAlignment="1">
      <alignment horizontal="center"/>
    </xf>
    <xf numFmtId="0" fontId="0" fillId="2" borderId="0" xfId="0" applyFont="1" applyFill="1"/>
    <xf numFmtId="164" fontId="0" fillId="2" borderId="0" xfId="1" applyFont="1" applyFill="1" applyBorder="1" applyAlignment="1" applyProtection="1"/>
    <xf numFmtId="166" fontId="0" fillId="2" borderId="0" xfId="1" applyNumberFormat="1" applyFont="1" applyFill="1" applyBorder="1" applyAlignment="1" applyProtection="1"/>
    <xf numFmtId="166" fontId="4" fillId="2" borderId="0" xfId="0" applyNumberFormat="1" applyFont="1" applyFill="1" applyBorder="1"/>
    <xf numFmtId="164" fontId="0" fillId="0" borderId="0" xfId="1" applyFont="1" applyBorder="1" applyAlignment="1" applyProtection="1"/>
    <xf numFmtId="165" fontId="0" fillId="0" borderId="0" xfId="0" applyNumberFormat="1" applyBorder="1"/>
    <xf numFmtId="0" fontId="0" fillId="4" borderId="0" xfId="0" applyFill="1" applyAlignment="1">
      <alignment horizontal="center"/>
    </xf>
    <xf numFmtId="0" fontId="0" fillId="4" borderId="0" xfId="0" applyFont="1" applyFill="1"/>
    <xf numFmtId="166" fontId="0" fillId="4" borderId="0" xfId="1" applyNumberFormat="1" applyFont="1" applyFill="1" applyBorder="1" applyAlignment="1" applyProtection="1"/>
    <xf numFmtId="0" fontId="0" fillId="4" borderId="0" xfId="0" applyFont="1" applyFill="1" applyAlignment="1">
      <alignment horizontal="left"/>
    </xf>
    <xf numFmtId="164" fontId="0" fillId="4" borderId="0" xfId="1" applyFont="1" applyFill="1" applyBorder="1" applyAlignment="1" applyProtection="1"/>
    <xf numFmtId="0" fontId="6" fillId="4" borderId="0" xfId="0" applyFont="1" applyFill="1"/>
    <xf numFmtId="0" fontId="6" fillId="4" borderId="0" xfId="0" applyFont="1" applyFill="1" applyAlignment="1">
      <alignment horizontal="left"/>
    </xf>
    <xf numFmtId="0" fontId="6" fillId="4" borderId="0" xfId="0" applyFont="1" applyFill="1" applyAlignment="1">
      <alignment horizontal="center"/>
    </xf>
    <xf numFmtId="164" fontId="6" fillId="4" borderId="0" xfId="1" applyFont="1" applyFill="1" applyBorder="1" applyAlignment="1" applyProtection="1"/>
    <xf numFmtId="166" fontId="6" fillId="4" borderId="0" xfId="1" applyNumberFormat="1" applyFont="1" applyFill="1" applyBorder="1" applyAlignment="1" applyProtection="1"/>
    <xf numFmtId="165" fontId="4" fillId="4" borderId="0" xfId="0" applyNumberFormat="1" applyFont="1" applyFill="1" applyBorder="1"/>
    <xf numFmtId="0" fontId="0" fillId="11" borderId="0" xfId="0" applyFill="1" applyAlignment="1">
      <alignment horizontal="center"/>
    </xf>
    <xf numFmtId="0" fontId="0" fillId="11" borderId="0" xfId="0" applyFont="1" applyFill="1"/>
    <xf numFmtId="164" fontId="0" fillId="11" borderId="0" xfId="1" applyFont="1" applyFill="1" applyBorder="1" applyAlignment="1" applyProtection="1"/>
    <xf numFmtId="166" fontId="0" fillId="11" borderId="0" xfId="1" applyNumberFormat="1" applyFont="1" applyFill="1" applyBorder="1" applyAlignment="1" applyProtection="1"/>
    <xf numFmtId="165" fontId="4" fillId="11" borderId="0" xfId="0" applyNumberFormat="1" applyFont="1" applyFill="1" applyBorder="1"/>
    <xf numFmtId="0" fontId="4" fillId="0" borderId="0" xfId="0" applyFont="1" applyAlignment="1">
      <alignment horizontal="right"/>
    </xf>
    <xf numFmtId="165" fontId="4" fillId="0" borderId="0" xfId="0" applyNumberFormat="1" applyFont="1" applyBorder="1"/>
    <xf numFmtId="0" fontId="0" fillId="12" borderId="0" xfId="0" applyFill="1" applyAlignment="1">
      <alignment horizontal="center"/>
    </xf>
    <xf numFmtId="0" fontId="0" fillId="12" borderId="0" xfId="0" applyFont="1" applyFill="1"/>
    <xf numFmtId="164" fontId="0" fillId="12" borderId="0" xfId="1" applyFont="1" applyFill="1" applyBorder="1" applyAlignment="1" applyProtection="1"/>
    <xf numFmtId="165" fontId="0" fillId="12" borderId="0" xfId="0" applyNumberFormat="1" applyFill="1" applyBorder="1"/>
    <xf numFmtId="165" fontId="4" fillId="12" borderId="0" xfId="0" applyNumberFormat="1" applyFont="1" applyFill="1" applyBorder="1"/>
    <xf numFmtId="0" fontId="0" fillId="13" borderId="0" xfId="0" applyFill="1" applyAlignment="1">
      <alignment horizontal="center"/>
    </xf>
    <xf numFmtId="0" fontId="0" fillId="13" borderId="0" xfId="0" applyFont="1" applyFill="1"/>
    <xf numFmtId="164" fontId="0" fillId="13" borderId="0" xfId="1" applyFont="1" applyFill="1" applyBorder="1" applyAlignment="1" applyProtection="1"/>
    <xf numFmtId="165" fontId="0" fillId="13" borderId="0" xfId="0" applyNumberFormat="1" applyFill="1" applyBorder="1"/>
    <xf numFmtId="0" fontId="4" fillId="13" borderId="0" xfId="0" applyFont="1" applyFill="1" applyAlignment="1">
      <alignment horizontal="center"/>
    </xf>
    <xf numFmtId="165" fontId="4" fillId="13" borderId="0" xfId="0" applyNumberFormat="1" applyFont="1" applyFill="1" applyBorder="1"/>
    <xf numFmtId="0" fontId="0" fillId="14" borderId="0" xfId="0" applyFill="1" applyAlignment="1">
      <alignment horizontal="center"/>
    </xf>
    <xf numFmtId="0" fontId="0" fillId="14" borderId="0" xfId="0" applyFont="1" applyFill="1"/>
    <xf numFmtId="164" fontId="0" fillId="14" borderId="0" xfId="1" applyFont="1" applyFill="1" applyBorder="1" applyAlignment="1" applyProtection="1"/>
    <xf numFmtId="165" fontId="0" fillId="14" borderId="0" xfId="0" applyNumberFormat="1" applyFill="1" applyBorder="1"/>
    <xf numFmtId="165" fontId="4" fillId="14" borderId="0" xfId="0" applyNumberFormat="1" applyFont="1" applyFill="1" applyBorder="1"/>
    <xf numFmtId="0" fontId="0" fillId="15" borderId="0" xfId="0" applyFill="1" applyAlignment="1">
      <alignment horizontal="center"/>
    </xf>
    <xf numFmtId="0" fontId="0" fillId="15" borderId="0" xfId="0" applyFont="1" applyFill="1"/>
    <xf numFmtId="164" fontId="0" fillId="15" borderId="0" xfId="1" applyFont="1" applyFill="1" applyBorder="1" applyAlignment="1" applyProtection="1"/>
    <xf numFmtId="165" fontId="0" fillId="15" borderId="0" xfId="0" applyNumberFormat="1" applyFill="1"/>
    <xf numFmtId="165" fontId="0" fillId="15" borderId="0" xfId="0" applyNumberFormat="1" applyFill="1" applyBorder="1"/>
    <xf numFmtId="165" fontId="4" fillId="15" borderId="0" xfId="0" applyNumberFormat="1" applyFont="1" applyFill="1"/>
    <xf numFmtId="0" fontId="0" fillId="16" borderId="0" xfId="0" applyFill="1" applyAlignment="1">
      <alignment horizontal="center"/>
    </xf>
    <xf numFmtId="0" fontId="0" fillId="16" borderId="0" xfId="0" applyFont="1" applyFill="1" applyBorder="1"/>
    <xf numFmtId="0" fontId="0" fillId="16" borderId="0" xfId="0" applyFill="1"/>
    <xf numFmtId="165" fontId="0" fillId="16" borderId="0" xfId="1" applyNumberFormat="1" applyFont="1" applyFill="1" applyBorder="1" applyAlignment="1" applyProtection="1"/>
    <xf numFmtId="165" fontId="0" fillId="16" borderId="0" xfId="0" applyNumberFormat="1" applyFill="1" applyBorder="1"/>
    <xf numFmtId="165" fontId="4" fillId="16" borderId="0" xfId="0" applyNumberFormat="1" applyFont="1" applyFill="1" applyBorder="1"/>
    <xf numFmtId="0" fontId="0" fillId="17" borderId="0" xfId="0" applyFill="1" applyAlignment="1">
      <alignment horizontal="center"/>
    </xf>
    <xf numFmtId="0" fontId="0" fillId="17" borderId="0" xfId="0" applyFont="1" applyFill="1"/>
    <xf numFmtId="164" fontId="0" fillId="17" borderId="0" xfId="1" applyFont="1" applyFill="1" applyBorder="1" applyAlignment="1" applyProtection="1"/>
    <xf numFmtId="167" fontId="0" fillId="17" borderId="0" xfId="0" applyNumberFormat="1" applyFill="1"/>
    <xf numFmtId="0" fontId="0" fillId="17" borderId="0" xfId="0" applyFont="1" applyFill="1" applyAlignment="1"/>
    <xf numFmtId="0" fontId="0" fillId="17" borderId="0" xfId="0" applyFont="1" applyFill="1" applyAlignment="1">
      <alignment horizontal="center"/>
    </xf>
    <xf numFmtId="164" fontId="0" fillId="17" borderId="0" xfId="0" applyNumberFormat="1" applyFont="1" applyFill="1" applyAlignment="1"/>
    <xf numFmtId="165" fontId="0" fillId="17" borderId="0" xfId="0" applyNumberFormat="1" applyFill="1" applyBorder="1"/>
    <xf numFmtId="167" fontId="4" fillId="17" borderId="0" xfId="0" applyNumberFormat="1" applyFont="1" applyFill="1"/>
    <xf numFmtId="0" fontId="0" fillId="6" borderId="0" xfId="0" applyFill="1" applyAlignment="1">
      <alignment horizontal="center"/>
    </xf>
    <xf numFmtId="0" fontId="0" fillId="6" borderId="0" xfId="0" applyFont="1" applyFill="1"/>
    <xf numFmtId="164" fontId="0" fillId="6" borderId="0" xfId="1" applyFont="1" applyFill="1" applyBorder="1" applyAlignment="1" applyProtection="1"/>
    <xf numFmtId="165" fontId="0" fillId="6" borderId="0" xfId="0" applyNumberFormat="1" applyFill="1" applyBorder="1"/>
    <xf numFmtId="165" fontId="4" fillId="6" borderId="0" xfId="0" applyNumberFormat="1" applyFont="1" applyFill="1"/>
    <xf numFmtId="0" fontId="0" fillId="0" borderId="0" xfId="0" applyFont="1" applyAlignment="1">
      <alignment textRotation="90"/>
    </xf>
    <xf numFmtId="0" fontId="0" fillId="0" borderId="0" xfId="0" applyFont="1" applyAlignment="1"/>
    <xf numFmtId="0" fontId="0" fillId="0" borderId="0" xfId="0" applyAlignment="1">
      <alignment horizontal="center" wrapText="1"/>
    </xf>
    <xf numFmtId="0" fontId="0" fillId="8" borderId="0" xfId="0" applyFont="1" applyFill="1" applyAlignment="1">
      <alignment horizontal="center" vertical="center" wrapText="1"/>
    </xf>
    <xf numFmtId="14" fontId="3" fillId="0" borderId="0" xfId="0" applyNumberFormat="1" applyFont="1" applyAlignment="1">
      <alignment horizontal="center" vertical="center" wrapText="1"/>
    </xf>
    <xf numFmtId="14" fontId="13" fillId="0" borderId="0" xfId="0" applyNumberFormat="1" applyFont="1" applyAlignment="1">
      <alignment horizontal="center" wrapText="1"/>
    </xf>
    <xf numFmtId="0" fontId="14" fillId="0" borderId="0" xfId="0" applyFont="1" applyAlignment="1">
      <alignment horizontal="center"/>
    </xf>
    <xf numFmtId="14" fontId="15" fillId="0" borderId="0" xfId="0" applyNumberFormat="1" applyFont="1" applyAlignment="1">
      <alignment horizontal="center" wrapText="1"/>
    </xf>
    <xf numFmtId="0" fontId="0" fillId="18" borderId="0" xfId="0" applyFont="1" applyFill="1" applyAlignment="1">
      <alignment horizontal="center" vertical="center" wrapText="1"/>
    </xf>
    <xf numFmtId="0" fontId="0" fillId="19" borderId="0" xfId="0" applyFont="1" applyFill="1" applyAlignment="1">
      <alignment horizontal="center" vertical="center" wrapText="1"/>
    </xf>
    <xf numFmtId="0" fontId="0" fillId="0" borderId="0" xfId="0" applyBorder="1" applyAlignment="1">
      <alignment horizontal="center" wrapText="1"/>
    </xf>
    <xf numFmtId="0" fontId="0" fillId="20" borderId="0" xfId="0" applyFont="1" applyFill="1" applyAlignment="1">
      <alignment horizontal="center" vertical="center" wrapText="1"/>
    </xf>
    <xf numFmtId="0" fontId="16" fillId="21" borderId="15" xfId="0" applyFont="1" applyFill="1" applyBorder="1" applyAlignment="1">
      <alignment horizontal="center" wrapText="1"/>
    </xf>
    <xf numFmtId="0" fontId="0" fillId="21" borderId="15" xfId="0" applyFont="1" applyFill="1" applyBorder="1" applyAlignment="1">
      <alignment horizontal="center" wrapText="1"/>
    </xf>
    <xf numFmtId="0" fontId="0" fillId="5" borderId="0" xfId="0" applyFont="1" applyFill="1" applyAlignment="1">
      <alignment horizontal="center" vertical="center" wrapText="1"/>
    </xf>
    <xf numFmtId="0" fontId="0" fillId="0" borderId="0" xfId="0" applyAlignment="1">
      <alignment horizontal="center" vertical="center" wrapText="1"/>
    </xf>
    <xf numFmtId="0" fontId="0" fillId="18" borderId="15" xfId="0" applyFont="1" applyFill="1" applyBorder="1" applyAlignment="1">
      <alignment horizontal="center" vertical="center" wrapText="1"/>
    </xf>
    <xf numFmtId="0" fontId="0" fillId="22" borderId="0" xfId="0" applyFont="1" applyFill="1" applyBorder="1" applyAlignment="1">
      <alignment horizontal="center" vertical="center" wrapText="1"/>
    </xf>
    <xf numFmtId="0" fontId="0" fillId="8" borderId="15" xfId="0" applyFill="1" applyBorder="1" applyAlignment="1">
      <alignment horizontal="center" vertical="center" wrapText="1"/>
    </xf>
    <xf numFmtId="0" fontId="0" fillId="0" borderId="15" xfId="0" applyFont="1" applyBorder="1" applyAlignment="1">
      <alignment horizontal="center" wrapText="1"/>
    </xf>
    <xf numFmtId="0" fontId="9" fillId="0" borderId="15" xfId="0" applyFont="1" applyBorder="1" applyAlignment="1">
      <alignment horizontal="center" vertical="center" wrapText="1"/>
    </xf>
    <xf numFmtId="0" fontId="9" fillId="22" borderId="15" xfId="0" applyFont="1" applyFill="1" applyBorder="1" applyAlignment="1">
      <alignment horizontal="center" vertical="center" wrapText="1"/>
    </xf>
    <xf numFmtId="0" fontId="0" fillId="19" borderId="15" xfId="0" applyFill="1" applyBorder="1" applyAlignment="1">
      <alignment horizontal="center" vertical="center" wrapText="1"/>
    </xf>
    <xf numFmtId="0" fontId="7" fillId="6" borderId="0" xfId="0" applyFont="1" applyFill="1" applyAlignment="1">
      <alignment horizontal="center" vertical="center" wrapText="1"/>
    </xf>
    <xf numFmtId="0" fontId="0" fillId="4" borderId="0" xfId="0" applyFont="1" applyFill="1" applyAlignment="1">
      <alignment horizontal="center" vertical="center" wrapText="1"/>
    </xf>
    <xf numFmtId="0" fontId="9" fillId="4" borderId="15" xfId="0" applyFont="1" applyFill="1" applyBorder="1" applyAlignment="1">
      <alignment horizontal="center" vertical="center" wrapText="1"/>
    </xf>
    <xf numFmtId="0" fontId="9" fillId="0" borderId="15" xfId="0" applyFont="1" applyBorder="1" applyAlignment="1">
      <alignment horizontal="center" vertical="top" wrapText="1"/>
    </xf>
    <xf numFmtId="0" fontId="0" fillId="0" borderId="15" xfId="0" applyBorder="1" applyAlignment="1">
      <alignment horizontal="center" wrapText="1"/>
    </xf>
    <xf numFmtId="0" fontId="0" fillId="0" borderId="15" xfId="0" applyBorder="1" applyAlignment="1">
      <alignment horizontal="center" vertical="center" wrapText="1"/>
    </xf>
    <xf numFmtId="49" fontId="9" fillId="0" borderId="15" xfId="0" applyNumberFormat="1" applyFont="1" applyBorder="1" applyAlignment="1">
      <alignment horizontal="center" vertical="center" wrapText="1"/>
    </xf>
    <xf numFmtId="0" fontId="0" fillId="0" borderId="0" xfId="0" applyBorder="1" applyAlignment="1">
      <alignment horizontal="center" vertical="center" wrapText="1"/>
    </xf>
    <xf numFmtId="0" fontId="9" fillId="6" borderId="15" xfId="0" applyFont="1" applyFill="1" applyBorder="1" applyAlignment="1">
      <alignment horizontal="center" vertical="center" wrapText="1"/>
    </xf>
    <xf numFmtId="0" fontId="9" fillId="0" borderId="0" xfId="0" applyFont="1" applyBorder="1" applyAlignment="1">
      <alignment horizontal="center" vertical="center" wrapText="1"/>
    </xf>
    <xf numFmtId="0" fontId="9" fillId="23" borderId="15" xfId="0" applyFont="1" applyFill="1" applyBorder="1" applyAlignment="1">
      <alignment horizontal="center" vertical="center" wrapText="1"/>
    </xf>
    <xf numFmtId="0" fontId="9" fillId="24" borderId="15" xfId="0" applyFont="1" applyFill="1" applyBorder="1" applyAlignment="1">
      <alignment horizontal="center" vertical="center" wrapText="1"/>
    </xf>
    <xf numFmtId="0" fontId="0" fillId="23" borderId="0" xfId="0" applyFill="1"/>
    <xf numFmtId="14" fontId="3" fillId="0" borderId="0" xfId="0" applyNumberFormat="1" applyFont="1"/>
    <xf numFmtId="0" fontId="3" fillId="0" borderId="0" xfId="0" applyFont="1"/>
    <xf numFmtId="0" fontId="2" fillId="0" borderId="0" xfId="0" applyFont="1"/>
    <xf numFmtId="0" fontId="0" fillId="0" borderId="0" xfId="0" applyFont="1" applyBorder="1" applyAlignment="1">
      <alignment horizontal="center"/>
    </xf>
    <xf numFmtId="0" fontId="0" fillId="25" borderId="9" xfId="0" applyFont="1" applyFill="1" applyBorder="1" applyAlignment="1">
      <alignment horizontal="center"/>
    </xf>
    <xf numFmtId="0" fontId="0" fillId="25" borderId="7" xfId="0" applyFont="1" applyFill="1" applyBorder="1" applyAlignment="1">
      <alignment horizontal="center"/>
    </xf>
    <xf numFmtId="0" fontId="0" fillId="2" borderId="7" xfId="0" applyFont="1" applyFill="1" applyBorder="1" applyAlignment="1">
      <alignment horizontal="center"/>
    </xf>
    <xf numFmtId="0" fontId="0" fillId="22" borderId="7" xfId="0" applyFont="1" applyFill="1" applyBorder="1"/>
    <xf numFmtId="0" fontId="0" fillId="4" borderId="8" xfId="0" applyFont="1" applyFill="1" applyBorder="1" applyAlignment="1">
      <alignment horizontal="center"/>
    </xf>
    <xf numFmtId="0" fontId="0" fillId="25" borderId="14" xfId="0" applyFont="1" applyFill="1" applyBorder="1" applyAlignment="1">
      <alignment horizontal="center"/>
    </xf>
    <xf numFmtId="0" fontId="0" fillId="25" borderId="15" xfId="0" applyFont="1" applyFill="1" applyBorder="1" applyAlignment="1">
      <alignment horizontal="center"/>
    </xf>
    <xf numFmtId="0" fontId="0" fillId="2" borderId="15" xfId="0" applyFont="1" applyFill="1" applyBorder="1" applyAlignment="1">
      <alignment horizontal="center"/>
    </xf>
    <xf numFmtId="0" fontId="0" fillId="22" borderId="15" xfId="0" applyFont="1" applyFill="1" applyBorder="1"/>
    <xf numFmtId="0" fontId="0" fillId="4" borderId="16" xfId="0" applyFont="1" applyFill="1" applyBorder="1" applyAlignment="1">
      <alignment horizontal="center"/>
    </xf>
    <xf numFmtId="0" fontId="0" fillId="15" borderId="0" xfId="0" applyFill="1" applyBorder="1" applyAlignment="1">
      <alignment horizontal="center"/>
    </xf>
    <xf numFmtId="0" fontId="0" fillId="25" borderId="21" xfId="0" applyFont="1" applyFill="1" applyBorder="1" applyAlignment="1">
      <alignment horizontal="center"/>
    </xf>
    <xf numFmtId="0" fontId="0" fillId="25" borderId="22" xfId="0" applyFont="1" applyFill="1" applyBorder="1" applyAlignment="1">
      <alignment horizontal="center"/>
    </xf>
    <xf numFmtId="0" fontId="0" fillId="2" borderId="22" xfId="0" applyFont="1" applyFill="1" applyBorder="1" applyAlignment="1">
      <alignment horizontal="center"/>
    </xf>
    <xf numFmtId="0" fontId="0" fillId="22" borderId="22" xfId="0" applyFont="1" applyFill="1" applyBorder="1"/>
    <xf numFmtId="0" fontId="0" fillId="4" borderId="23" xfId="0" applyFont="1" applyFill="1" applyBorder="1" applyAlignment="1">
      <alignment horizontal="center"/>
    </xf>
    <xf numFmtId="0" fontId="0" fillId="15" borderId="7" xfId="0" applyFont="1" applyFill="1" applyBorder="1" applyAlignment="1">
      <alignment horizontal="center"/>
    </xf>
    <xf numFmtId="0" fontId="0" fillId="15" borderId="15" xfId="0" applyFont="1" applyFill="1" applyBorder="1" applyAlignment="1">
      <alignment horizontal="center"/>
    </xf>
    <xf numFmtId="0" fontId="0" fillId="15" borderId="22" xfId="0" applyFont="1" applyFill="1" applyBorder="1" applyAlignment="1">
      <alignment horizontal="center"/>
    </xf>
    <xf numFmtId="0" fontId="2" fillId="0" borderId="47" xfId="0" applyFont="1" applyBorder="1" applyAlignment="1">
      <alignment horizontal="center"/>
    </xf>
    <xf numFmtId="0" fontId="2" fillId="0" borderId="48" xfId="0" applyFont="1" applyBorder="1" applyAlignment="1">
      <alignment horizontal="center"/>
    </xf>
    <xf numFmtId="0" fontId="0" fillId="23" borderId="49" xfId="0" applyFill="1" applyBorder="1" applyAlignment="1">
      <alignment horizontal="right"/>
    </xf>
    <xf numFmtId="0" fontId="0" fillId="0" borderId="42" xfId="0" applyFont="1" applyBorder="1" applyAlignment="1">
      <alignment horizontal="center"/>
    </xf>
    <xf numFmtId="0" fontId="0" fillId="0" borderId="43" xfId="0" applyFont="1" applyBorder="1" applyAlignment="1">
      <alignment horizontal="left"/>
    </xf>
    <xf numFmtId="0" fontId="0" fillId="5" borderId="31" xfId="0" applyFill="1" applyBorder="1" applyAlignment="1">
      <alignment horizontal="center"/>
    </xf>
    <xf numFmtId="0" fontId="0" fillId="23" borderId="43" xfId="0" applyFont="1" applyFill="1" applyBorder="1" applyAlignment="1">
      <alignment horizontal="right"/>
    </xf>
    <xf numFmtId="0" fontId="0" fillId="0" borderId="31" xfId="0" applyFont="1" applyBorder="1" applyAlignment="1">
      <alignment horizontal="center"/>
    </xf>
    <xf numFmtId="0" fontId="3" fillId="0" borderId="0" xfId="0" applyFont="1" applyAlignment="1">
      <alignment horizontal="center" vertical="center"/>
    </xf>
    <xf numFmtId="0" fontId="3" fillId="0" borderId="0" xfId="0" applyFont="1" applyAlignment="1">
      <alignment horizontal="right" vertical="center"/>
    </xf>
    <xf numFmtId="0" fontId="8" fillId="0" borderId="43" xfId="0" applyFont="1" applyBorder="1" applyAlignment="1">
      <alignment horizontal="left" vertical="center"/>
    </xf>
    <xf numFmtId="0" fontId="0" fillId="5" borderId="31" xfId="0" applyFont="1" applyFill="1" applyBorder="1" applyAlignment="1">
      <alignment horizontal="center" vertical="center" wrapText="1"/>
    </xf>
    <xf numFmtId="0" fontId="3" fillId="23" borderId="0" xfId="0" applyFont="1" applyFill="1" applyAlignment="1">
      <alignment horizontal="center" vertical="center" wrapText="1"/>
    </xf>
    <xf numFmtId="0" fontId="3" fillId="0" borderId="0" xfId="0" applyFont="1" applyAlignment="1">
      <alignment horizontal="center" vertical="center" wrapText="1"/>
    </xf>
    <xf numFmtId="0" fontId="0" fillId="23" borderId="43" xfId="0" applyFont="1" applyFill="1" applyBorder="1" applyAlignment="1">
      <alignment horizontal="right" vertical="center"/>
    </xf>
    <xf numFmtId="0" fontId="0" fillId="0" borderId="0" xfId="0" applyFont="1" applyBorder="1" applyAlignment="1">
      <alignment horizontal="center" vertical="center"/>
    </xf>
    <xf numFmtId="0" fontId="0" fillId="0" borderId="31" xfId="0" applyFont="1" applyBorder="1" applyAlignment="1">
      <alignment horizontal="center" vertical="center"/>
    </xf>
    <xf numFmtId="0" fontId="2" fillId="0" borderId="0" xfId="0" applyFont="1" applyAlignment="1">
      <alignment horizontal="center" vertical="center"/>
    </xf>
    <xf numFmtId="0" fontId="8" fillId="0" borderId="50" xfId="0" applyFont="1" applyBorder="1" applyAlignment="1">
      <alignment horizontal="left" vertical="center"/>
    </xf>
    <xf numFmtId="0" fontId="0" fillId="5" borderId="51" xfId="0" applyFont="1" applyFill="1" applyBorder="1" applyAlignment="1">
      <alignment horizontal="center" vertical="center" wrapText="1"/>
    </xf>
    <xf numFmtId="0" fontId="2" fillId="0" borderId="0" xfId="0" applyFont="1" applyAlignment="1">
      <alignment horizontal="center" vertical="center" wrapText="1"/>
    </xf>
    <xf numFmtId="0" fontId="0" fillId="23" borderId="50" xfId="0" applyFont="1" applyFill="1" applyBorder="1" applyAlignment="1">
      <alignment horizontal="right"/>
    </xf>
    <xf numFmtId="0" fontId="0" fillId="0" borderId="32" xfId="0" applyFont="1" applyBorder="1" applyAlignment="1">
      <alignment horizontal="center"/>
    </xf>
    <xf numFmtId="0" fontId="0" fillId="0" borderId="51" xfId="0" applyFont="1" applyBorder="1" applyAlignment="1">
      <alignment horizontal="center"/>
    </xf>
    <xf numFmtId="49" fontId="3" fillId="0" borderId="0" xfId="0" applyNumberFormat="1" applyFont="1" applyAlignment="1">
      <alignment horizontal="center" vertical="center"/>
    </xf>
    <xf numFmtId="49" fontId="0" fillId="0" borderId="0" xfId="0" applyNumberFormat="1" applyFont="1" applyAlignment="1">
      <alignment horizontal="left"/>
    </xf>
    <xf numFmtId="0" fontId="0" fillId="26" borderId="0" xfId="0" applyFont="1" applyFill="1" applyAlignment="1">
      <alignment horizontal="center"/>
    </xf>
    <xf numFmtId="0" fontId="0" fillId="23" borderId="0" xfId="0" applyFont="1" applyFill="1" applyBorder="1"/>
    <xf numFmtId="0" fontId="0" fillId="0" borderId="0" xfId="0" applyAlignment="1">
      <alignment horizontal="center" vertical="center"/>
    </xf>
    <xf numFmtId="0" fontId="7" fillId="0" borderId="0" xfId="0" applyFont="1"/>
    <xf numFmtId="0" fontId="0" fillId="23" borderId="0" xfId="0" applyFill="1" applyAlignment="1">
      <alignment horizontal="center"/>
    </xf>
    <xf numFmtId="0" fontId="0" fillId="0" borderId="0" xfId="0" applyBorder="1" applyAlignment="1">
      <alignment horizontal="right"/>
    </xf>
    <xf numFmtId="0" fontId="0" fillId="0" borderId="0" xfId="0" applyFont="1" applyAlignment="1">
      <alignment horizontal="center"/>
    </xf>
    <xf numFmtId="0" fontId="0" fillId="27" borderId="0" xfId="0" applyFont="1" applyFill="1" applyAlignment="1">
      <alignment horizontal="center"/>
    </xf>
    <xf numFmtId="0" fontId="0" fillId="28" borderId="0" xfId="0" applyFont="1" applyFill="1" applyAlignment="1">
      <alignment horizontal="center"/>
    </xf>
    <xf numFmtId="0" fontId="0" fillId="29" borderId="0" xfId="0" applyFont="1" applyFill="1" applyAlignment="1">
      <alignment horizontal="center"/>
    </xf>
    <xf numFmtId="168" fontId="3" fillId="0" borderId="0" xfId="0" applyNumberFormat="1" applyFont="1"/>
    <xf numFmtId="0" fontId="2" fillId="0" borderId="47" xfId="0" applyFont="1" applyBorder="1"/>
    <xf numFmtId="0" fontId="0" fillId="0" borderId="48" xfId="0" applyBorder="1"/>
    <xf numFmtId="0" fontId="2" fillId="0" borderId="0" xfId="0" applyFont="1" applyBorder="1"/>
    <xf numFmtId="0" fontId="2" fillId="0" borderId="20" xfId="0" applyFont="1" applyBorder="1" applyAlignment="1">
      <alignment horizontal="center"/>
    </xf>
    <xf numFmtId="0" fontId="2" fillId="0" borderId="7" xfId="0" applyFont="1" applyBorder="1" applyAlignment="1">
      <alignment horizontal="center"/>
    </xf>
    <xf numFmtId="0" fontId="2" fillId="0" borderId="36" xfId="0" applyFont="1" applyBorder="1" applyAlignment="1">
      <alignment horizontal="center"/>
    </xf>
    <xf numFmtId="0" fontId="2" fillId="0" borderId="8" xfId="0" applyFont="1" applyBorder="1" applyAlignment="1">
      <alignment horizontal="center"/>
    </xf>
    <xf numFmtId="0" fontId="2" fillId="0" borderId="0" xfId="0" applyFont="1" applyBorder="1" applyAlignment="1">
      <alignment horizontal="center"/>
    </xf>
    <xf numFmtId="0" fontId="0" fillId="0" borderId="14" xfId="0" applyFont="1" applyBorder="1" applyAlignment="1">
      <alignment horizontal="center"/>
    </xf>
    <xf numFmtId="0" fontId="9" fillId="0" borderId="14" xfId="0" applyFont="1" applyBorder="1" applyAlignment="1">
      <alignment horizontal="center"/>
    </xf>
    <xf numFmtId="0" fontId="0" fillId="0" borderId="20" xfId="0" applyFont="1" applyBorder="1" applyAlignment="1">
      <alignment horizontal="center"/>
    </xf>
    <xf numFmtId="0" fontId="0" fillId="0" borderId="24" xfId="0" applyFont="1" applyBorder="1" applyAlignment="1">
      <alignment horizontal="center"/>
    </xf>
    <xf numFmtId="0" fontId="9" fillId="0" borderId="21" xfId="0" applyFont="1" applyBorder="1" applyAlignment="1">
      <alignment horizontal="center"/>
    </xf>
    <xf numFmtId="165" fontId="0" fillId="0" borderId="0" xfId="0" applyNumberFormat="1"/>
    <xf numFmtId="165" fontId="0" fillId="0" borderId="0" xfId="0" applyNumberFormat="1" applyBorder="1" applyAlignment="1"/>
    <xf numFmtId="165" fontId="4" fillId="0" borderId="0" xfId="0" applyNumberFormat="1" applyFont="1"/>
    <xf numFmtId="166" fontId="4" fillId="0" borderId="0" xfId="1" applyNumberFormat="1" applyFont="1" applyBorder="1" applyAlignment="1" applyProtection="1"/>
    <xf numFmtId="164" fontId="4" fillId="0" borderId="0" xfId="1" applyFont="1" applyBorder="1" applyAlignment="1" applyProtection="1"/>
    <xf numFmtId="0" fontId="17" fillId="0" borderId="0" xfId="0" applyFont="1" applyAlignment="1">
      <alignment horizontal="center"/>
    </xf>
    <xf numFmtId="14" fontId="1" fillId="0" borderId="0" xfId="0" applyNumberFormat="1" applyFont="1" applyAlignment="1">
      <alignment horizontal="center"/>
    </xf>
    <xf numFmtId="0" fontId="3" fillId="0" borderId="0" xfId="0" applyFont="1" applyAlignment="1">
      <alignment horizontal="center"/>
    </xf>
    <xf numFmtId="0" fontId="18" fillId="0" borderId="0" xfId="0" applyFont="1"/>
    <xf numFmtId="0" fontId="19" fillId="0" borderId="0" xfId="0" applyFont="1" applyAlignment="1">
      <alignment horizontal="center"/>
    </xf>
    <xf numFmtId="0" fontId="9" fillId="0" borderId="0" xfId="0" applyFont="1" applyAlignment="1">
      <alignment horizontal="center"/>
    </xf>
    <xf numFmtId="0" fontId="2" fillId="5" borderId="0" xfId="0" applyFont="1" applyFill="1" applyAlignment="1">
      <alignment horizontal="center"/>
    </xf>
    <xf numFmtId="0" fontId="8" fillId="0" borderId="0" xfId="0" applyFont="1" applyBorder="1" applyAlignment="1">
      <alignment horizontal="center"/>
    </xf>
    <xf numFmtId="0" fontId="20" fillId="0" borderId="0" xfId="0" applyFont="1" applyAlignment="1">
      <alignment horizontal="center"/>
    </xf>
    <xf numFmtId="0" fontId="8" fillId="0" borderId="0" xfId="0" applyFont="1" applyAlignment="1">
      <alignment horizontal="center"/>
    </xf>
    <xf numFmtId="0" fontId="4" fillId="5" borderId="0" xfId="0" applyFont="1" applyFill="1" applyAlignment="1">
      <alignment horizontal="center"/>
    </xf>
    <xf numFmtId="0" fontId="21" fillId="0" borderId="0" xfId="0" applyFont="1" applyAlignment="1">
      <alignment horizontal="center"/>
    </xf>
    <xf numFmtId="0" fontId="12" fillId="0" borderId="0" xfId="0" applyFont="1"/>
    <xf numFmtId="0" fontId="22" fillId="0" borderId="0" xfId="0" applyFont="1" applyAlignment="1">
      <alignment horizontal="left"/>
    </xf>
    <xf numFmtId="0" fontId="3" fillId="0" borderId="0" xfId="0" applyFont="1" applyAlignment="1">
      <alignment horizontal="left" vertical="center" wrapText="1"/>
    </xf>
    <xf numFmtId="0" fontId="0" fillId="23" borderId="0" xfId="0" applyFont="1" applyFill="1" applyBorder="1" applyAlignment="1">
      <alignment horizontal="left" vertical="center"/>
    </xf>
    <xf numFmtId="0" fontId="2" fillId="0" borderId="9" xfId="0" applyFont="1" applyBorder="1" applyAlignment="1">
      <alignment horizontal="center"/>
    </xf>
    <xf numFmtId="0" fontId="2" fillId="0" borderId="10" xfId="0" applyFont="1" applyBorder="1" applyAlignment="1">
      <alignment horizontal="center"/>
    </xf>
    <xf numFmtId="0" fontId="0" fillId="21" borderId="15" xfId="0" applyFont="1" applyFill="1" applyBorder="1" applyAlignment="1">
      <alignment horizontal="center" vertical="center" wrapText="1"/>
    </xf>
    <xf numFmtId="0" fontId="0" fillId="11" borderId="7" xfId="0" applyFont="1" applyFill="1" applyBorder="1" applyAlignment="1">
      <alignment horizontal="left"/>
    </xf>
    <xf numFmtId="0" fontId="9" fillId="5" borderId="14" xfId="0" applyFont="1" applyFill="1" applyBorder="1" applyAlignment="1">
      <alignment horizontal="center" vertical="center" wrapText="1"/>
    </xf>
    <xf numFmtId="0" fontId="9" fillId="5" borderId="21" xfId="0" applyFont="1" applyFill="1" applyBorder="1" applyAlignment="1">
      <alignment horizontal="center" vertical="center" wrapText="1"/>
    </xf>
    <xf numFmtId="0" fontId="0" fillId="5" borderId="33" xfId="0" applyFill="1" applyBorder="1"/>
    <xf numFmtId="0" fontId="0" fillId="5" borderId="34" xfId="0" applyFont="1" applyFill="1" applyBorder="1"/>
    <xf numFmtId="0" fontId="9" fillId="0" borderId="15" xfId="0" applyFont="1" applyFill="1" applyBorder="1" applyAlignment="1">
      <alignment horizontal="center" vertical="center" wrapText="1"/>
    </xf>
    <xf numFmtId="0" fontId="9" fillId="30" borderId="15" xfId="0" applyFont="1" applyFill="1" applyBorder="1" applyAlignment="1">
      <alignment horizontal="center" vertical="center" wrapText="1"/>
    </xf>
    <xf numFmtId="49" fontId="0" fillId="0" borderId="0" xfId="0" applyNumberFormat="1" applyFont="1"/>
    <xf numFmtId="0" fontId="9" fillId="31" borderId="15" xfId="0" applyFont="1" applyFill="1" applyBorder="1" applyAlignment="1">
      <alignment horizontal="center" vertical="center" wrapText="1"/>
    </xf>
    <xf numFmtId="0" fontId="0" fillId="32" borderId="24" xfId="0" applyFont="1" applyFill="1" applyBorder="1"/>
    <xf numFmtId="0" fontId="0" fillId="33" borderId="12" xfId="0" applyFont="1" applyFill="1" applyBorder="1" applyAlignment="1"/>
    <xf numFmtId="0" fontId="0" fillId="33" borderId="22" xfId="0" applyFill="1" applyBorder="1"/>
    <xf numFmtId="0" fontId="0" fillId="33" borderId="22" xfId="0" applyFont="1" applyFill="1" applyBorder="1" applyAlignment="1"/>
    <xf numFmtId="0" fontId="0" fillId="5" borderId="23" xfId="0" applyFont="1" applyFill="1" applyBorder="1"/>
    <xf numFmtId="0" fontId="0" fillId="5" borderId="46" xfId="0" applyFont="1" applyFill="1" applyBorder="1"/>
    <xf numFmtId="0" fontId="0" fillId="0" borderId="0" xfId="0"/>
    <xf numFmtId="0" fontId="0" fillId="0" borderId="0" xfId="0" applyAlignment="1">
      <alignment horizontal="center"/>
    </xf>
    <xf numFmtId="0" fontId="0" fillId="23" borderId="0" xfId="0" applyFill="1" applyAlignment="1">
      <alignment horizontal="center"/>
    </xf>
    <xf numFmtId="0" fontId="2" fillId="0" borderId="46" xfId="0" applyFont="1" applyBorder="1" applyAlignment="1">
      <alignment horizontal="center"/>
    </xf>
    <xf numFmtId="0" fontId="2" fillId="23" borderId="0" xfId="0" applyFont="1" applyFill="1" applyAlignment="1"/>
    <xf numFmtId="0" fontId="0" fillId="0" borderId="0" xfId="0" applyFont="1" applyBorder="1" applyAlignment="1">
      <alignment horizontal="left" vertical="center"/>
    </xf>
    <xf numFmtId="0" fontId="3" fillId="0" borderId="0" xfId="0" applyFont="1" applyBorder="1" applyAlignment="1">
      <alignment horizontal="center" vertical="center"/>
    </xf>
    <xf numFmtId="0" fontId="3" fillId="23" borderId="0" xfId="0" applyFont="1" applyFill="1" applyBorder="1" applyAlignment="1">
      <alignment horizontal="center" vertical="center"/>
    </xf>
    <xf numFmtId="0" fontId="0" fillId="34" borderId="15" xfId="0" applyFont="1" applyFill="1" applyBorder="1"/>
    <xf numFmtId="0" fontId="0" fillId="35" borderId="2" xfId="0" applyFont="1" applyFill="1" applyBorder="1" applyAlignment="1"/>
    <xf numFmtId="0" fontId="30" fillId="0" borderId="20" xfId="0" applyFont="1" applyBorder="1" applyAlignment="1">
      <alignment horizontal="center"/>
    </xf>
    <xf numFmtId="0" fontId="30" fillId="0" borderId="18" xfId="0" applyFont="1" applyBorder="1"/>
    <xf numFmtId="0" fontId="2" fillId="0" borderId="11" xfId="0" applyFont="1" applyBorder="1" applyAlignment="1">
      <alignment horizontal="center"/>
    </xf>
    <xf numFmtId="0" fontId="2" fillId="0" borderId="53" xfId="0" applyFont="1" applyBorder="1" applyAlignment="1">
      <alignment horizontal="center"/>
    </xf>
    <xf numFmtId="0" fontId="0" fillId="0" borderId="26" xfId="0" applyFont="1" applyFill="1" applyBorder="1" applyAlignment="1">
      <alignment horizontal="center"/>
    </xf>
    <xf numFmtId="0" fontId="0" fillId="0" borderId="13" xfId="0" applyFont="1" applyFill="1" applyBorder="1" applyAlignment="1">
      <alignment horizontal="center"/>
    </xf>
    <xf numFmtId="0" fontId="0" fillId="0" borderId="40" xfId="0" applyFont="1" applyFill="1" applyBorder="1" applyAlignment="1">
      <alignment horizontal="center"/>
    </xf>
    <xf numFmtId="0" fontId="0" fillId="0" borderId="34" xfId="0" applyFont="1" applyFill="1" applyBorder="1" applyAlignment="1">
      <alignment horizontal="center"/>
    </xf>
    <xf numFmtId="0" fontId="0" fillId="0" borderId="34" xfId="0" applyBorder="1" applyAlignment="1">
      <alignment horizontal="center"/>
    </xf>
    <xf numFmtId="0" fontId="0" fillId="0" borderId="52" xfId="0" applyFont="1" applyBorder="1" applyAlignment="1">
      <alignment horizontal="center"/>
    </xf>
    <xf numFmtId="0" fontId="0" fillId="0" borderId="18" xfId="0" applyBorder="1" applyAlignment="1">
      <alignment horizontal="center"/>
    </xf>
    <xf numFmtId="0" fontId="0" fillId="0" borderId="18" xfId="0" applyBorder="1" applyAlignment="1">
      <alignment horizontal="center" vertical="center" wrapText="1"/>
    </xf>
    <xf numFmtId="0" fontId="0" fillId="0" borderId="28" xfId="0" applyBorder="1" applyAlignment="1">
      <alignment horizontal="center"/>
    </xf>
    <xf numFmtId="0" fontId="0" fillId="0" borderId="30" xfId="0" applyBorder="1" applyAlignment="1">
      <alignment horizontal="center"/>
    </xf>
    <xf numFmtId="0" fontId="30" fillId="0" borderId="18" xfId="0" applyFont="1" applyBorder="1" applyAlignment="1">
      <alignment horizontal="center"/>
    </xf>
    <xf numFmtId="0" fontId="0" fillId="4" borderId="3" xfId="0" applyFont="1" applyFill="1" applyBorder="1" applyAlignment="1">
      <alignment horizontal="center"/>
    </xf>
    <xf numFmtId="0" fontId="0" fillId="22" borderId="2" xfId="0" applyFont="1" applyFill="1" applyBorder="1" applyAlignment="1">
      <alignment horizontal="center"/>
    </xf>
    <xf numFmtId="0" fontId="0" fillId="0" borderId="0" xfId="0" applyFont="1" applyFill="1" applyBorder="1" applyAlignment="1"/>
    <xf numFmtId="0" fontId="0" fillId="0" borderId="0" xfId="0" applyFill="1" applyBorder="1" applyAlignment="1"/>
    <xf numFmtId="0" fontId="29" fillId="37" borderId="15" xfId="0" applyFont="1" applyFill="1" applyBorder="1" applyAlignment="1">
      <alignment horizontal="center" vertical="center" wrapText="1"/>
    </xf>
    <xf numFmtId="0" fontId="9" fillId="37" borderId="15" xfId="0" applyFont="1" applyFill="1" applyBorder="1" applyAlignment="1">
      <alignment horizontal="center" vertical="center" wrapText="1"/>
    </xf>
    <xf numFmtId="0" fontId="0" fillId="0" borderId="0" xfId="0" applyFont="1" applyFill="1" applyBorder="1"/>
    <xf numFmtId="0" fontId="4" fillId="0" borderId="6" xfId="0" applyFont="1" applyBorder="1"/>
    <xf numFmtId="0" fontId="0" fillId="0" borderId="12" xfId="0" applyBorder="1" applyAlignment="1">
      <alignment horizontal="center" vertical="center"/>
    </xf>
    <xf numFmtId="0" fontId="4" fillId="0" borderId="0" xfId="0" applyFont="1" applyBorder="1"/>
    <xf numFmtId="0" fontId="4" fillId="0" borderId="37" xfId="0" applyFont="1" applyBorder="1"/>
    <xf numFmtId="0" fontId="10" fillId="0" borderId="0" xfId="0" applyFont="1" applyBorder="1" applyAlignment="1">
      <alignment horizontal="center"/>
    </xf>
    <xf numFmtId="0" fontId="4" fillId="0" borderId="0" xfId="0" applyFont="1" applyBorder="1" applyAlignment="1">
      <alignment horizontal="center"/>
    </xf>
    <xf numFmtId="0" fontId="4" fillId="2" borderId="0" xfId="0" applyFont="1" applyFill="1" applyBorder="1" applyAlignment="1">
      <alignment horizontal="right"/>
    </xf>
    <xf numFmtId="0" fontId="4" fillId="4" borderId="0" xfId="0" applyFont="1" applyFill="1" applyBorder="1" applyAlignment="1">
      <alignment horizontal="right"/>
    </xf>
    <xf numFmtId="0" fontId="4" fillId="11" borderId="0" xfId="0" applyFont="1" applyFill="1" applyBorder="1" applyAlignment="1">
      <alignment horizontal="right"/>
    </xf>
    <xf numFmtId="0" fontId="4" fillId="12" borderId="0" xfId="0" applyFont="1" applyFill="1" applyBorder="1" applyAlignment="1">
      <alignment horizontal="right"/>
    </xf>
    <xf numFmtId="0" fontId="4" fillId="13" borderId="0" xfId="0" applyFont="1" applyFill="1" applyBorder="1" applyAlignment="1">
      <alignment horizontal="right"/>
    </xf>
    <xf numFmtId="0" fontId="4" fillId="14" borderId="0" xfId="0" applyFont="1" applyFill="1" applyBorder="1" applyAlignment="1">
      <alignment horizontal="right"/>
    </xf>
    <xf numFmtId="0" fontId="4" fillId="15" borderId="0" xfId="0" applyFont="1" applyFill="1" applyBorder="1" applyAlignment="1">
      <alignment horizontal="right"/>
    </xf>
    <xf numFmtId="0" fontId="4" fillId="6" borderId="0" xfId="0" applyFont="1" applyFill="1" applyBorder="1" applyAlignment="1">
      <alignment horizontal="right"/>
    </xf>
    <xf numFmtId="0" fontId="4" fillId="16" borderId="0" xfId="0" applyFont="1" applyFill="1" applyBorder="1" applyAlignment="1">
      <alignment horizontal="right"/>
    </xf>
    <xf numFmtId="0" fontId="4" fillId="17" borderId="0" xfId="0" applyFont="1" applyFill="1" applyBorder="1" applyAlignment="1">
      <alignment horizontal="right"/>
    </xf>
    <xf numFmtId="0" fontId="0" fillId="0" borderId="0" xfId="0" applyBorder="1" applyAlignment="1">
      <alignment horizontal="center" vertical="center"/>
    </xf>
    <xf numFmtId="0" fontId="0" fillId="0" borderId="0" xfId="0" applyFont="1" applyBorder="1" applyAlignment="1">
      <alignment horizontal="center"/>
    </xf>
    <xf numFmtId="0" fontId="0" fillId="25" borderId="47" xfId="0" applyFont="1" applyFill="1" applyBorder="1" applyAlignment="1">
      <alignment horizontal="center"/>
    </xf>
    <xf numFmtId="0" fontId="0" fillId="25" borderId="37" xfId="0" applyFont="1" applyFill="1" applyBorder="1" applyAlignment="1">
      <alignment horizontal="center"/>
    </xf>
    <xf numFmtId="0" fontId="0" fillId="25" borderId="4" xfId="0" applyFont="1" applyFill="1" applyBorder="1" applyAlignment="1">
      <alignment horizontal="center"/>
    </xf>
    <xf numFmtId="0" fontId="0" fillId="36" borderId="5" xfId="0" applyFont="1" applyFill="1" applyBorder="1" applyAlignment="1">
      <alignment horizontal="center"/>
    </xf>
    <xf numFmtId="0" fontId="0" fillId="36" borderId="37" xfId="0" applyFont="1" applyFill="1" applyBorder="1" applyAlignment="1">
      <alignment horizontal="center"/>
    </xf>
    <xf numFmtId="0" fontId="0" fillId="22" borderId="5" xfId="0" applyFont="1" applyFill="1" applyBorder="1" applyAlignment="1">
      <alignment horizontal="center"/>
    </xf>
    <xf numFmtId="0" fontId="0" fillId="0" borderId="4" xfId="0" applyBorder="1" applyAlignment="1">
      <alignment horizontal="center"/>
    </xf>
    <xf numFmtId="0" fontId="4" fillId="0" borderId="0" xfId="0" applyFont="1" applyBorder="1" applyAlignment="1">
      <alignment horizontal="center" vertical="center"/>
    </xf>
    <xf numFmtId="0" fontId="4" fillId="0" borderId="0" xfId="0" applyFont="1" applyBorder="1" applyAlignment="1">
      <alignment horizontal="right"/>
    </xf>
    <xf numFmtId="0" fontId="0" fillId="0" borderId="0" xfId="0" applyFill="1"/>
    <xf numFmtId="0" fontId="0" fillId="0" borderId="0" xfId="0" applyFont="1" applyFill="1" applyAlignment="1">
      <alignment horizontal="right"/>
    </xf>
    <xf numFmtId="0" fontId="0" fillId="38" borderId="0" xfId="0" applyFont="1" applyFill="1" applyAlignment="1">
      <alignment horizontal="center"/>
    </xf>
  </cellXfs>
  <cellStyles count="2">
    <cellStyle name="Currency" xfId="1" builtinId="4"/>
    <cellStyle name="Normal" xfId="0" builtinId="0"/>
  </cellStyles>
  <dxfs count="68">
    <dxf>
      <font>
        <color rgb="FF000000"/>
        <name val="Calibri"/>
      </font>
      <fill>
        <patternFill>
          <bgColor rgb="FFFFC000"/>
        </patternFill>
      </fill>
    </dxf>
    <dxf>
      <font>
        <color rgb="FF000000"/>
        <name val="Calibri"/>
      </font>
      <fill>
        <patternFill>
          <bgColor rgb="FF92D050"/>
        </patternFill>
      </fill>
    </dxf>
    <dxf>
      <font>
        <color rgb="FF000000"/>
        <name val="Calibri"/>
      </font>
      <fill>
        <patternFill>
          <bgColor rgb="FF92D050"/>
        </patternFill>
      </fill>
    </dxf>
    <dxf>
      <font>
        <color rgb="FF000000"/>
        <name val="Calibri"/>
      </font>
      <fill>
        <patternFill>
          <bgColor rgb="FF92D050"/>
        </patternFill>
      </fill>
    </dxf>
    <dxf>
      <font>
        <color rgb="FF000000"/>
        <name val="Calibri"/>
      </font>
      <fill>
        <patternFill>
          <bgColor rgb="FFFFC000"/>
        </patternFill>
      </fill>
    </dxf>
    <dxf>
      <font>
        <color rgb="FF000000"/>
        <name val="Calibri"/>
      </font>
      <fill>
        <patternFill>
          <bgColor rgb="FFFF0000"/>
        </patternFill>
      </fill>
    </dxf>
    <dxf>
      <font>
        <color rgb="FF000000"/>
        <name val="Calibri"/>
      </font>
      <fill>
        <patternFill>
          <bgColor rgb="FF92D050"/>
        </patternFill>
      </fill>
    </dxf>
    <dxf>
      <font>
        <color rgb="FF000000"/>
        <name val="Calibri"/>
      </font>
      <fill>
        <patternFill>
          <bgColor rgb="FF92D050"/>
        </patternFill>
      </fill>
    </dxf>
    <dxf>
      <font>
        <color rgb="FF000000"/>
        <name val="Calibri"/>
      </font>
      <fill>
        <patternFill>
          <bgColor rgb="FFFFC000"/>
        </patternFill>
      </fill>
    </dxf>
    <dxf>
      <font>
        <color rgb="FF000000"/>
        <name val="Calibri"/>
      </font>
      <fill>
        <patternFill>
          <bgColor rgb="FFFF0000"/>
        </patternFill>
      </fill>
    </dxf>
    <dxf>
      <font>
        <color rgb="FF000000"/>
        <name val="Calibri"/>
      </font>
      <fill>
        <patternFill>
          <bgColor rgb="FF92D050"/>
        </patternFill>
      </fill>
    </dxf>
    <dxf>
      <font>
        <color rgb="FF000000"/>
        <name val="Calibri"/>
      </font>
      <fill>
        <patternFill>
          <bgColor rgb="FF92D050"/>
        </patternFill>
      </fill>
    </dxf>
    <dxf>
      <font>
        <color rgb="FF000000"/>
        <name val="Calibri"/>
      </font>
      <fill>
        <patternFill>
          <bgColor rgb="FFFFC000"/>
        </patternFill>
      </fill>
    </dxf>
    <dxf>
      <font>
        <color rgb="FF000000"/>
        <name val="Calibri"/>
      </font>
      <fill>
        <patternFill>
          <bgColor rgb="FFFF0000"/>
        </patternFill>
      </fill>
    </dxf>
    <dxf>
      <font>
        <color rgb="FF000000"/>
        <name val="Calibri"/>
      </font>
      <fill>
        <patternFill>
          <bgColor rgb="FF92D050"/>
        </patternFill>
      </fill>
    </dxf>
    <dxf>
      <font>
        <color rgb="FF000000"/>
        <name val="Calibri"/>
      </font>
      <fill>
        <patternFill>
          <bgColor rgb="FF92D050"/>
        </patternFill>
      </fill>
    </dxf>
    <dxf>
      <font>
        <color rgb="FF000000"/>
        <name val="Calibri"/>
      </font>
      <fill>
        <patternFill>
          <bgColor rgb="FFFFC000"/>
        </patternFill>
      </fill>
    </dxf>
    <dxf>
      <font>
        <color rgb="FF000000"/>
        <name val="Calibri"/>
      </font>
      <fill>
        <patternFill>
          <bgColor rgb="FFFF0000"/>
        </patternFill>
      </fill>
    </dxf>
    <dxf>
      <font>
        <color rgb="FF000000"/>
        <name val="Calibri"/>
      </font>
      <fill>
        <patternFill>
          <bgColor rgb="FF92D050"/>
        </patternFill>
      </fill>
    </dxf>
    <dxf>
      <font>
        <color rgb="FF000000"/>
        <name val="Calibri"/>
      </font>
      <fill>
        <patternFill>
          <bgColor rgb="FF92D050"/>
        </patternFill>
      </fill>
    </dxf>
    <dxf>
      <font>
        <color rgb="FF000000"/>
        <name val="Calibri"/>
      </font>
      <fill>
        <patternFill>
          <bgColor rgb="FFFFC000"/>
        </patternFill>
      </fill>
    </dxf>
    <dxf>
      <font>
        <color rgb="FF000000"/>
        <name val="Calibri"/>
      </font>
      <fill>
        <patternFill>
          <bgColor rgb="FFFF0000"/>
        </patternFill>
      </fill>
    </dxf>
    <dxf>
      <font>
        <color rgb="FF000000"/>
        <name val="Calibri"/>
      </font>
      <fill>
        <patternFill>
          <bgColor rgb="FF92D050"/>
        </patternFill>
      </fill>
    </dxf>
    <dxf>
      <font>
        <color rgb="FF000000"/>
        <name val="Calibri"/>
      </font>
      <fill>
        <patternFill>
          <bgColor rgb="FF92D050"/>
        </patternFill>
      </fill>
    </dxf>
    <dxf>
      <font>
        <color rgb="FF000000"/>
        <name val="Calibri"/>
      </font>
      <fill>
        <patternFill>
          <bgColor rgb="FFFFC000"/>
        </patternFill>
      </fill>
    </dxf>
    <dxf>
      <font>
        <color rgb="FF000000"/>
        <name val="Calibri"/>
      </font>
      <fill>
        <patternFill>
          <bgColor rgb="FFFF0000"/>
        </patternFill>
      </fill>
    </dxf>
    <dxf>
      <font>
        <color rgb="FF000000"/>
        <name val="Calibri"/>
      </font>
      <fill>
        <patternFill>
          <bgColor rgb="FF92D050"/>
        </patternFill>
      </fill>
    </dxf>
    <dxf>
      <font>
        <color rgb="FF000000"/>
        <name val="Calibri"/>
      </font>
      <fill>
        <patternFill>
          <bgColor rgb="FF92D050"/>
        </patternFill>
      </fill>
    </dxf>
    <dxf>
      <font>
        <color rgb="FF000000"/>
        <name val="Calibri"/>
      </font>
      <fill>
        <patternFill>
          <bgColor rgb="FFFFC000"/>
        </patternFill>
      </fill>
    </dxf>
    <dxf>
      <font>
        <color rgb="FF000000"/>
        <name val="Calibri"/>
      </font>
      <fill>
        <patternFill>
          <bgColor rgb="FFFF0000"/>
        </patternFill>
      </fill>
    </dxf>
    <dxf>
      <font>
        <color rgb="FF000000"/>
        <name val="Calibri"/>
      </font>
      <fill>
        <patternFill>
          <bgColor rgb="FF92D050"/>
        </patternFill>
      </fill>
    </dxf>
    <dxf>
      <font>
        <color rgb="FF000000"/>
        <name val="Calibri"/>
      </font>
      <fill>
        <patternFill>
          <bgColor rgb="FF92D050"/>
        </patternFill>
      </fill>
    </dxf>
    <dxf>
      <font>
        <color rgb="FF000000"/>
        <name val="Calibri"/>
      </font>
      <fill>
        <patternFill>
          <bgColor rgb="FFFFC000"/>
        </patternFill>
      </fill>
    </dxf>
    <dxf>
      <font>
        <color rgb="FF000000"/>
        <name val="Calibri"/>
      </font>
      <fill>
        <patternFill>
          <bgColor rgb="FFFF0000"/>
        </patternFill>
      </fill>
    </dxf>
    <dxf>
      <font>
        <color rgb="FF000000"/>
        <name val="Calibri"/>
      </font>
      <fill>
        <patternFill>
          <bgColor rgb="FFFFC000"/>
        </patternFill>
      </fill>
    </dxf>
    <dxf>
      <font>
        <color rgb="FF000000"/>
        <name val="Calibri"/>
      </font>
      <fill>
        <patternFill>
          <bgColor rgb="FF92D050"/>
        </patternFill>
      </fill>
    </dxf>
    <dxf>
      <font>
        <color rgb="FF000000"/>
        <name val="Calibri"/>
      </font>
      <fill>
        <patternFill>
          <bgColor rgb="FF92D050"/>
        </patternFill>
      </fill>
    </dxf>
    <dxf>
      <font>
        <color rgb="FF000000"/>
        <name val="Calibri"/>
      </font>
      <fill>
        <patternFill>
          <bgColor rgb="FF92D050"/>
        </patternFill>
      </fill>
    </dxf>
    <dxf>
      <font>
        <color rgb="FF000000"/>
        <name val="Calibri"/>
      </font>
      <fill>
        <patternFill>
          <bgColor rgb="FFFFC000"/>
        </patternFill>
      </fill>
    </dxf>
    <dxf>
      <font>
        <color rgb="FF000000"/>
        <name val="Calibri"/>
      </font>
      <fill>
        <patternFill>
          <bgColor rgb="FFFF0000"/>
        </patternFill>
      </fill>
    </dxf>
    <dxf>
      <font>
        <color rgb="FF000000"/>
        <name val="Calibri"/>
      </font>
      <fill>
        <patternFill>
          <bgColor rgb="FF92D050"/>
        </patternFill>
      </fill>
    </dxf>
    <dxf>
      <font>
        <color rgb="FF000000"/>
        <name val="Calibri"/>
      </font>
      <fill>
        <patternFill>
          <bgColor rgb="FF92D050"/>
        </patternFill>
      </fill>
    </dxf>
    <dxf>
      <font>
        <color rgb="FF000000"/>
        <name val="Calibri"/>
      </font>
      <fill>
        <patternFill>
          <bgColor rgb="FFFFC000"/>
        </patternFill>
      </fill>
    </dxf>
    <dxf>
      <font>
        <color rgb="FF000000"/>
        <name val="Calibri"/>
      </font>
      <fill>
        <patternFill>
          <bgColor rgb="FFFF0000"/>
        </patternFill>
      </fill>
    </dxf>
    <dxf>
      <font>
        <color rgb="FF000000"/>
        <name val="Calibri"/>
      </font>
      <fill>
        <patternFill>
          <bgColor rgb="FFFFC000"/>
        </patternFill>
      </fill>
    </dxf>
    <dxf>
      <font>
        <color rgb="FF000000"/>
        <name val="Calibri"/>
      </font>
      <fill>
        <patternFill>
          <bgColor rgb="FF92D050"/>
        </patternFill>
      </fill>
    </dxf>
    <dxf>
      <font>
        <color rgb="FF000000"/>
        <name val="Calibri"/>
      </font>
      <fill>
        <patternFill>
          <bgColor rgb="FF92D050"/>
        </patternFill>
      </fill>
    </dxf>
    <dxf>
      <font>
        <color rgb="FF000000"/>
        <name val="Calibri"/>
      </font>
      <fill>
        <patternFill>
          <bgColor rgb="FF92D050"/>
        </patternFill>
      </fill>
    </dxf>
    <dxf>
      <font>
        <color rgb="FF000000"/>
        <name val="Calibri"/>
      </font>
      <fill>
        <patternFill>
          <bgColor rgb="FFFFC000"/>
        </patternFill>
      </fill>
    </dxf>
    <dxf>
      <font>
        <color rgb="FF000000"/>
        <name val="Calibri"/>
      </font>
      <fill>
        <patternFill>
          <bgColor rgb="FFFF0000"/>
        </patternFill>
      </fill>
    </dxf>
    <dxf>
      <font>
        <color rgb="FF000000"/>
        <name val="Calibri"/>
      </font>
      <fill>
        <patternFill>
          <bgColor rgb="FFFFC000"/>
        </patternFill>
      </fill>
    </dxf>
    <dxf>
      <font>
        <color rgb="FF000000"/>
        <name val="Calibri"/>
      </font>
      <fill>
        <patternFill>
          <bgColor rgb="FF92D050"/>
        </patternFill>
      </fill>
    </dxf>
    <dxf>
      <font>
        <color rgb="FF000000"/>
        <name val="Calibri"/>
      </font>
      <fill>
        <patternFill>
          <bgColor rgb="FF92D050"/>
        </patternFill>
      </fill>
    </dxf>
    <dxf>
      <font>
        <color rgb="FF000000"/>
        <name val="Calibri"/>
      </font>
      <fill>
        <patternFill>
          <bgColor rgb="FF92D050"/>
        </patternFill>
      </fill>
    </dxf>
    <dxf>
      <font>
        <color rgb="FF000000"/>
        <name val="Calibri"/>
      </font>
      <fill>
        <patternFill>
          <bgColor rgb="FFFFC000"/>
        </patternFill>
      </fill>
    </dxf>
    <dxf>
      <font>
        <color rgb="FF000000"/>
        <name val="Calibri"/>
      </font>
      <fill>
        <patternFill>
          <bgColor rgb="FFFF0000"/>
        </patternFill>
      </fill>
    </dxf>
    <dxf>
      <font>
        <color rgb="FF000000"/>
        <name val="Calibri"/>
      </font>
      <fill>
        <patternFill>
          <bgColor rgb="FFFFC000"/>
        </patternFill>
      </fill>
    </dxf>
    <dxf>
      <font>
        <color rgb="FF000000"/>
        <name val="Calibri"/>
      </font>
      <fill>
        <patternFill>
          <bgColor rgb="FF92D050"/>
        </patternFill>
      </fill>
    </dxf>
    <dxf>
      <font>
        <color rgb="FF000000"/>
        <name val="Calibri"/>
      </font>
      <fill>
        <patternFill>
          <bgColor rgb="FFFFC000"/>
        </patternFill>
      </fill>
    </dxf>
    <dxf>
      <font>
        <color rgb="FF000000"/>
        <name val="Calibri"/>
      </font>
      <fill>
        <patternFill>
          <bgColor rgb="FF92D050"/>
        </patternFill>
      </fill>
    </dxf>
    <dxf>
      <font>
        <color rgb="FF000000"/>
        <name val="Calibri"/>
      </font>
      <fill>
        <patternFill>
          <bgColor rgb="FFFFC000"/>
        </patternFill>
      </fill>
    </dxf>
    <dxf>
      <font>
        <color rgb="FF000000"/>
        <name val="Calibri"/>
      </font>
      <fill>
        <patternFill>
          <bgColor rgb="FF92D050"/>
        </patternFill>
      </fill>
    </dxf>
    <dxf>
      <font>
        <color rgb="FF000000"/>
        <name val="Calibri"/>
      </font>
      <fill>
        <patternFill>
          <bgColor rgb="FFFFC000"/>
        </patternFill>
      </fill>
    </dxf>
    <dxf>
      <font>
        <color rgb="FF000000"/>
        <name val="Calibri"/>
      </font>
      <fill>
        <patternFill>
          <bgColor rgb="FF92D050"/>
        </patternFill>
      </fill>
    </dxf>
    <dxf>
      <font>
        <color rgb="FF000000"/>
        <name val="Calibri"/>
      </font>
      <fill>
        <patternFill>
          <bgColor rgb="FFFFC000"/>
        </patternFill>
      </fill>
    </dxf>
    <dxf>
      <font>
        <color rgb="FF000000"/>
        <name val="Calibri"/>
      </font>
      <fill>
        <patternFill>
          <bgColor rgb="FF92D050"/>
        </patternFill>
      </fill>
    </dxf>
    <dxf>
      <font>
        <color rgb="FF000000"/>
        <name val="Calibri"/>
      </font>
      <fill>
        <patternFill>
          <bgColor rgb="FFFFC000"/>
        </patternFill>
      </fill>
    </dxf>
    <dxf>
      <font>
        <color rgb="FF000000"/>
        <name val="Calibri"/>
      </font>
      <fill>
        <patternFill>
          <bgColor rgb="FF92D050"/>
        </patternFill>
      </fill>
    </dxf>
  </dxfs>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94BD5E"/>
      <rgbColor rgb="FF800080"/>
      <rgbColor rgb="FF008080"/>
      <rgbColor rgb="FFBFBFBF"/>
      <rgbColor rgb="FF808080"/>
      <rgbColor rgb="FF9999FF"/>
      <rgbColor rgb="FFC0504D"/>
      <rgbColor rgb="FFFCD5B5"/>
      <rgbColor rgb="FFCCC1DA"/>
      <rgbColor rgb="FF660066"/>
      <rgbColor rgb="FFD99694"/>
      <rgbColor rgb="FF0066CC"/>
      <rgbColor rgb="FFC6D9F1"/>
      <rgbColor rgb="FF000080"/>
      <rgbColor rgb="FFFF00FF"/>
      <rgbColor rgb="FFC4BD97"/>
      <rgbColor rgb="FF00FFFF"/>
      <rgbColor rgb="FF800080"/>
      <rgbColor rgb="FF800000"/>
      <rgbColor rgb="FF008080"/>
      <rgbColor rgb="FF0000FF"/>
      <rgbColor rgb="FF00B0F0"/>
      <rgbColor rgb="FF93CDDD"/>
      <rgbColor rgb="FFB9CDE5"/>
      <rgbColor rgb="FFDDEE61"/>
      <rgbColor rgb="FF99CCFF"/>
      <rgbColor rgb="FFE6B9B8"/>
      <rgbColor rgb="FFB3A2C7"/>
      <rgbColor rgb="FFFFCC99"/>
      <rgbColor rgb="FF3366FF"/>
      <rgbColor rgb="FF33CCCC"/>
      <rgbColor rgb="FF92D050"/>
      <rgbColor rgb="FFFFC000"/>
      <rgbColor rgb="FFF79646"/>
      <rgbColor rgb="FFFF3300"/>
      <rgbColor rgb="FF7F7F7F"/>
      <rgbColor rgb="FFA6A6A6"/>
      <rgbColor rgb="FF003366"/>
      <rgbColor rgb="FF00B050"/>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editAs="oneCell">
    <xdr:from>
      <xdr:col>2</xdr:col>
      <xdr:colOff>73080</xdr:colOff>
      <xdr:row>7</xdr:row>
      <xdr:rowOff>124920</xdr:rowOff>
    </xdr:from>
    <xdr:to>
      <xdr:col>10</xdr:col>
      <xdr:colOff>63000</xdr:colOff>
      <xdr:row>29</xdr:row>
      <xdr:rowOff>10080</xdr:rowOff>
    </xdr:to>
    <xdr:sp macro="" textlink="">
      <xdr:nvSpPr>
        <xdr:cNvPr id="2" name="CustomShape 1"/>
        <xdr:cNvSpPr/>
      </xdr:nvSpPr>
      <xdr:spPr>
        <a:xfrm>
          <a:off x="2292120" y="1706040"/>
          <a:ext cx="10086480" cy="3933000"/>
        </a:xfrm>
        <a:prstGeom prst="rect">
          <a:avLst/>
        </a:prstGeom>
        <a:ln>
          <a:round/>
        </a:ln>
      </xdr:spPr>
      <xdr:style>
        <a:lnRef idx="2">
          <a:schemeClr val="accent1">
            <a:shade val="50000"/>
          </a:schemeClr>
        </a:lnRef>
        <a:fillRef idx="1">
          <a:schemeClr val="accent1"/>
        </a:fillRef>
        <a:effectRef idx="0">
          <a:schemeClr val="accent1"/>
        </a:effectRef>
        <a:fontRef idx="minor"/>
      </xdr:style>
      <xdr:txBody>
        <a:bodyPr lIns="90000" tIns="45000" rIns="90000" bIns="45000" anchor="ctr"/>
        <a:lstStyle/>
        <a:p>
          <a:pPr algn="ctr">
            <a:lnSpc>
              <a:spcPct val="100000"/>
            </a:lnSpc>
          </a:pPr>
          <a:r>
            <a:rPr lang="en-US" sz="7200" b="0" strike="noStrike" spc="-1">
              <a:solidFill>
                <a:srgbClr val="FFFFFF"/>
              </a:solidFill>
              <a:uFill>
                <a:solidFill>
                  <a:srgbClr val="FFFFFF"/>
                </a:solidFill>
              </a:uFill>
              <a:latin typeface="Calibri"/>
            </a:rPr>
            <a:t>OBSOLETE!</a:t>
          </a:r>
          <a:endParaRPr lang="en-US" sz="1200" b="0" strike="noStrike" spc="-1">
            <a:solidFill>
              <a:srgbClr val="000000"/>
            </a:solidFill>
            <a:uFill>
              <a:solidFill>
                <a:srgbClr val="FFFFFF"/>
              </a:solidFill>
            </a:uFill>
            <a:latin typeface="Times New Roman"/>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F96"/>
  <sheetViews>
    <sheetView zoomScale="80" zoomScaleNormal="80" workbookViewId="0">
      <selection activeCell="I18" sqref="I18"/>
    </sheetView>
  </sheetViews>
  <sheetFormatPr defaultRowHeight="15" x14ac:dyDescent="0.25"/>
  <cols>
    <col min="1" max="1" width="5.5703125"/>
    <col min="2" max="2" width="28.7109375" style="1"/>
    <col min="3" max="3" width="39.28515625"/>
    <col min="4" max="4" width="15.85546875" style="2" customWidth="1"/>
    <col min="5" max="5" width="15.85546875" customWidth="1"/>
    <col min="6" max="6" width="40.28515625"/>
    <col min="7" max="1025" width="8.5703125"/>
  </cols>
  <sheetData>
    <row r="1" spans="2:6" ht="21" x14ac:dyDescent="0.25">
      <c r="B1" s="3">
        <v>42870</v>
      </c>
      <c r="D1"/>
    </row>
    <row r="2" spans="2:6" x14ac:dyDescent="0.25">
      <c r="B2"/>
      <c r="D2"/>
    </row>
    <row r="3" spans="2:6" s="4" customFormat="1" x14ac:dyDescent="0.25">
      <c r="B3" s="5" t="s">
        <v>0</v>
      </c>
      <c r="C3" s="4" t="s">
        <v>1</v>
      </c>
      <c r="D3" s="6" t="s">
        <v>2</v>
      </c>
      <c r="E3" s="4" t="s">
        <v>3</v>
      </c>
      <c r="F3" s="4" t="s">
        <v>4</v>
      </c>
    </row>
    <row r="4" spans="2:6" s="4" customFormat="1" x14ac:dyDescent="0.25">
      <c r="B4" s="5"/>
      <c r="C4"/>
      <c r="D4" s="6"/>
      <c r="E4"/>
      <c r="F4"/>
    </row>
    <row r="5" spans="2:6" x14ac:dyDescent="0.25">
      <c r="B5" s="7" t="s">
        <v>5</v>
      </c>
      <c r="C5" t="s">
        <v>6</v>
      </c>
      <c r="D5" s="8" t="s">
        <v>7</v>
      </c>
    </row>
    <row r="6" spans="2:6" x14ac:dyDescent="0.25">
      <c r="B6" s="7" t="s">
        <v>8</v>
      </c>
      <c r="C6" t="s">
        <v>9</v>
      </c>
      <c r="D6" s="8"/>
    </row>
    <row r="7" spans="2:6" x14ac:dyDescent="0.25">
      <c r="B7" s="7" t="s">
        <v>10</v>
      </c>
      <c r="C7" t="s">
        <v>11</v>
      </c>
      <c r="D7" s="8"/>
    </row>
    <row r="8" spans="2:6" x14ac:dyDescent="0.25">
      <c r="B8" s="7" t="s">
        <v>12</v>
      </c>
      <c r="C8" t="s">
        <v>13</v>
      </c>
      <c r="D8" s="9" t="s">
        <v>14</v>
      </c>
    </row>
    <row r="9" spans="2:6" x14ac:dyDescent="0.25">
      <c r="B9" s="7" t="s">
        <v>15</v>
      </c>
      <c r="D9" s="8"/>
    </row>
    <row r="10" spans="2:6" x14ac:dyDescent="0.25">
      <c r="B10" s="7" t="s">
        <v>16</v>
      </c>
      <c r="D10" s="8"/>
    </row>
    <row r="11" spans="2:6" x14ac:dyDescent="0.25">
      <c r="B11" s="7" t="s">
        <v>17</v>
      </c>
      <c r="D11" s="8"/>
    </row>
    <row r="12" spans="2:6" x14ac:dyDescent="0.25">
      <c r="B12" s="7" t="s">
        <v>18</v>
      </c>
      <c r="C12" t="s">
        <v>19</v>
      </c>
      <c r="D12" s="10" t="s">
        <v>20</v>
      </c>
    </row>
    <row r="13" spans="2:6" x14ac:dyDescent="0.25">
      <c r="B13" s="7" t="s">
        <v>21</v>
      </c>
      <c r="C13" t="s">
        <v>22</v>
      </c>
      <c r="D13" s="10" t="s">
        <v>20</v>
      </c>
    </row>
    <row r="14" spans="2:6" x14ac:dyDescent="0.25">
      <c r="B14" s="7" t="s">
        <v>23</v>
      </c>
      <c r="D14"/>
    </row>
    <row r="15" spans="2:6" x14ac:dyDescent="0.25">
      <c r="B15" s="7" t="s">
        <v>24</v>
      </c>
      <c r="D15" s="8"/>
    </row>
    <row r="16" spans="2:6" x14ac:dyDescent="0.25">
      <c r="B16" s="7" t="s">
        <v>25</v>
      </c>
      <c r="D16" s="8"/>
    </row>
    <row r="17" spans="2:6" x14ac:dyDescent="0.25">
      <c r="B17" s="7" t="s">
        <v>26</v>
      </c>
      <c r="C17" t="s">
        <v>27</v>
      </c>
      <c r="D17" s="9" t="s">
        <v>14</v>
      </c>
    </row>
    <row r="18" spans="2:6" x14ac:dyDescent="0.25">
      <c r="B18" s="7" t="s">
        <v>28</v>
      </c>
      <c r="C18" t="s">
        <v>29</v>
      </c>
      <c r="D18" s="9" t="s">
        <v>14</v>
      </c>
    </row>
    <row r="19" spans="2:6" x14ac:dyDescent="0.25">
      <c r="B19" s="7" t="s">
        <v>30</v>
      </c>
      <c r="C19" t="s">
        <v>31</v>
      </c>
      <c r="D19" s="9" t="s">
        <v>14</v>
      </c>
    </row>
    <row r="20" spans="2:6" x14ac:dyDescent="0.25">
      <c r="B20" s="7" t="s">
        <v>32</v>
      </c>
      <c r="C20" t="s">
        <v>33</v>
      </c>
      <c r="D20" s="9" t="s">
        <v>14</v>
      </c>
    </row>
    <row r="21" spans="2:6" x14ac:dyDescent="0.25">
      <c r="B21" s="7" t="s">
        <v>34</v>
      </c>
      <c r="C21" t="s">
        <v>35</v>
      </c>
      <c r="D21" s="9" t="s">
        <v>14</v>
      </c>
    </row>
    <row r="22" spans="2:6" x14ac:dyDescent="0.25">
      <c r="B22" s="7" t="s">
        <v>36</v>
      </c>
      <c r="C22" t="s">
        <v>37</v>
      </c>
      <c r="D22"/>
      <c r="F22" t="s">
        <v>38</v>
      </c>
    </row>
    <row r="23" spans="2:6" x14ac:dyDescent="0.25">
      <c r="B23" s="7" t="s">
        <v>39</v>
      </c>
      <c r="C23" t="s">
        <v>40</v>
      </c>
      <c r="D23" s="9" t="s">
        <v>14</v>
      </c>
    </row>
    <row r="24" spans="2:6" x14ac:dyDescent="0.25">
      <c r="B24" s="7" t="s">
        <v>41</v>
      </c>
      <c r="C24" t="s">
        <v>42</v>
      </c>
      <c r="D24" s="9" t="s">
        <v>14</v>
      </c>
    </row>
    <row r="25" spans="2:6" x14ac:dyDescent="0.25">
      <c r="B25" s="7" t="s">
        <v>43</v>
      </c>
      <c r="C25" t="s">
        <v>44</v>
      </c>
      <c r="D25" s="9" t="s">
        <v>14</v>
      </c>
    </row>
    <row r="26" spans="2:6" x14ac:dyDescent="0.25">
      <c r="B26" s="7" t="s">
        <v>45</v>
      </c>
      <c r="C26" t="s">
        <v>46</v>
      </c>
      <c r="D26"/>
      <c r="F26" t="s">
        <v>38</v>
      </c>
    </row>
    <row r="27" spans="2:6" x14ac:dyDescent="0.25">
      <c r="B27" s="7" t="s">
        <v>47</v>
      </c>
      <c r="C27" t="s">
        <v>48</v>
      </c>
      <c r="D27" s="11" t="s">
        <v>49</v>
      </c>
      <c r="F27" t="s">
        <v>38</v>
      </c>
    </row>
    <row r="28" spans="2:6" x14ac:dyDescent="0.25">
      <c r="B28" s="7" t="s">
        <v>50</v>
      </c>
      <c r="C28" t="s">
        <v>51</v>
      </c>
      <c r="D28" s="11" t="s">
        <v>52</v>
      </c>
      <c r="F28" t="s">
        <v>38</v>
      </c>
    </row>
    <row r="29" spans="2:6" x14ac:dyDescent="0.25">
      <c r="B29" s="7" t="s">
        <v>53</v>
      </c>
      <c r="D29" s="8"/>
    </row>
    <row r="30" spans="2:6" x14ac:dyDescent="0.25">
      <c r="B30" s="7" t="s">
        <v>54</v>
      </c>
      <c r="C30" t="s">
        <v>55</v>
      </c>
      <c r="D30" s="8"/>
    </row>
    <row r="31" spans="2:6" x14ac:dyDescent="0.25">
      <c r="B31" s="7" t="s">
        <v>56</v>
      </c>
      <c r="D31" s="8"/>
    </row>
    <row r="32" spans="2:6" x14ac:dyDescent="0.25">
      <c r="B32" s="7" t="s">
        <v>57</v>
      </c>
      <c r="C32" t="s">
        <v>58</v>
      </c>
      <c r="D32" s="9" t="s">
        <v>14</v>
      </c>
    </row>
    <row r="33" spans="2:6" x14ac:dyDescent="0.25">
      <c r="B33" s="7" t="s">
        <v>59</v>
      </c>
      <c r="C33" t="s">
        <v>60</v>
      </c>
      <c r="D33" s="9" t="s">
        <v>14</v>
      </c>
    </row>
    <row r="34" spans="2:6" x14ac:dyDescent="0.25">
      <c r="B34" s="7" t="s">
        <v>61</v>
      </c>
      <c r="C34" t="s">
        <v>62</v>
      </c>
      <c r="D34" s="9" t="s">
        <v>14</v>
      </c>
    </row>
    <row r="35" spans="2:6" x14ac:dyDescent="0.25">
      <c r="B35" s="7" t="s">
        <v>63</v>
      </c>
      <c r="C35" t="s">
        <v>64</v>
      </c>
      <c r="D35" s="9" t="s">
        <v>14</v>
      </c>
    </row>
    <row r="36" spans="2:6" x14ac:dyDescent="0.25">
      <c r="B36" s="7" t="s">
        <v>65</v>
      </c>
      <c r="C36" t="s">
        <v>66</v>
      </c>
      <c r="D36" s="9" t="s">
        <v>14</v>
      </c>
    </row>
    <row r="37" spans="2:6" x14ac:dyDescent="0.25">
      <c r="B37" s="7" t="s">
        <v>67</v>
      </c>
      <c r="C37" t="s">
        <v>68</v>
      </c>
      <c r="D37" s="9" t="s">
        <v>14</v>
      </c>
    </row>
    <row r="38" spans="2:6" x14ac:dyDescent="0.25">
      <c r="B38" s="7" t="s">
        <v>69</v>
      </c>
      <c r="C38" t="s">
        <v>70</v>
      </c>
      <c r="D38" s="9" t="s">
        <v>14</v>
      </c>
      <c r="F38" t="s">
        <v>38</v>
      </c>
    </row>
    <row r="39" spans="2:6" x14ac:dyDescent="0.25">
      <c r="B39" s="7" t="s">
        <v>71</v>
      </c>
      <c r="C39" t="s">
        <v>72</v>
      </c>
      <c r="D39" s="9" t="s">
        <v>14</v>
      </c>
    </row>
    <row r="40" spans="2:6" x14ac:dyDescent="0.25">
      <c r="B40" s="7" t="s">
        <v>73</v>
      </c>
      <c r="C40" t="s">
        <v>74</v>
      </c>
      <c r="D40" s="9" t="s">
        <v>14</v>
      </c>
    </row>
    <row r="41" spans="2:6" x14ac:dyDescent="0.25">
      <c r="B41" s="7" t="s">
        <v>75</v>
      </c>
      <c r="C41" t="s">
        <v>76</v>
      </c>
      <c r="D41"/>
      <c r="F41" t="s">
        <v>38</v>
      </c>
    </row>
    <row r="42" spans="2:6" x14ac:dyDescent="0.25">
      <c r="B42" s="7" t="s">
        <v>77</v>
      </c>
      <c r="C42" t="s">
        <v>78</v>
      </c>
      <c r="D42" s="9" t="s">
        <v>14</v>
      </c>
    </row>
    <row r="43" spans="2:6" x14ac:dyDescent="0.25">
      <c r="B43" s="7" t="s">
        <v>79</v>
      </c>
      <c r="C43" t="s">
        <v>80</v>
      </c>
      <c r="D43" s="8"/>
      <c r="F43" t="s">
        <v>38</v>
      </c>
    </row>
    <row r="44" spans="2:6" x14ac:dyDescent="0.25">
      <c r="B44" s="7" t="s">
        <v>81</v>
      </c>
      <c r="C44" t="s">
        <v>82</v>
      </c>
      <c r="D44" s="11" t="s">
        <v>52</v>
      </c>
      <c r="F44" t="s">
        <v>38</v>
      </c>
    </row>
    <row r="45" spans="2:6" x14ac:dyDescent="0.25">
      <c r="B45" s="7" t="s">
        <v>83</v>
      </c>
      <c r="C45" t="s">
        <v>84</v>
      </c>
      <c r="D45" s="9" t="s">
        <v>14</v>
      </c>
    </row>
    <row r="46" spans="2:6" x14ac:dyDescent="0.25">
      <c r="B46" s="7" t="s">
        <v>85</v>
      </c>
      <c r="C46" t="s">
        <v>86</v>
      </c>
      <c r="D46" s="9" t="s">
        <v>14</v>
      </c>
    </row>
    <row r="47" spans="2:6" x14ac:dyDescent="0.25">
      <c r="B47" s="7" t="s">
        <v>87</v>
      </c>
      <c r="C47" t="s">
        <v>88</v>
      </c>
      <c r="D47" s="9" t="s">
        <v>14</v>
      </c>
    </row>
    <row r="48" spans="2:6" x14ac:dyDescent="0.25">
      <c r="B48" s="7" t="s">
        <v>89</v>
      </c>
      <c r="C48" t="s">
        <v>90</v>
      </c>
      <c r="D48" s="9" t="s">
        <v>14</v>
      </c>
    </row>
    <row r="49" spans="2:5" x14ac:dyDescent="0.25">
      <c r="B49" s="7" t="s">
        <v>91</v>
      </c>
      <c r="C49" t="s">
        <v>92</v>
      </c>
      <c r="D49" s="9" t="s">
        <v>14</v>
      </c>
    </row>
    <row r="50" spans="2:5" x14ac:dyDescent="0.25">
      <c r="B50" s="7" t="s">
        <v>93</v>
      </c>
      <c r="C50" t="s">
        <v>94</v>
      </c>
      <c r="D50" s="9" t="s">
        <v>14</v>
      </c>
    </row>
    <row r="51" spans="2:5" x14ac:dyDescent="0.25">
      <c r="B51" s="7" t="s">
        <v>95</v>
      </c>
      <c r="C51" t="s">
        <v>96</v>
      </c>
      <c r="D51" s="9" t="s">
        <v>14</v>
      </c>
    </row>
    <row r="52" spans="2:5" x14ac:dyDescent="0.25">
      <c r="B52" s="7" t="s">
        <v>97</v>
      </c>
      <c r="C52" t="s">
        <v>1397</v>
      </c>
      <c r="D52" s="9" t="s">
        <v>14</v>
      </c>
      <c r="E52" s="9" t="s">
        <v>14</v>
      </c>
    </row>
    <row r="53" spans="2:5" x14ac:dyDescent="0.25">
      <c r="B53" s="7" t="s">
        <v>98</v>
      </c>
      <c r="C53" t="s">
        <v>1398</v>
      </c>
      <c r="D53" s="9" t="s">
        <v>14</v>
      </c>
      <c r="E53" s="9" t="s">
        <v>14</v>
      </c>
    </row>
    <row r="54" spans="2:5" x14ac:dyDescent="0.25">
      <c r="B54" s="7" t="s">
        <v>99</v>
      </c>
      <c r="C54" t="s">
        <v>1399</v>
      </c>
      <c r="D54" s="9" t="s">
        <v>14</v>
      </c>
      <c r="E54" s="9" t="s">
        <v>14</v>
      </c>
    </row>
    <row r="55" spans="2:5" x14ac:dyDescent="0.25">
      <c r="B55" s="7" t="s">
        <v>100</v>
      </c>
      <c r="C55" t="s">
        <v>1400</v>
      </c>
      <c r="D55" s="9" t="s">
        <v>14</v>
      </c>
    </row>
    <row r="56" spans="2:5" x14ac:dyDescent="0.25">
      <c r="B56" s="7" t="s">
        <v>101</v>
      </c>
      <c r="C56" t="s">
        <v>102</v>
      </c>
      <c r="D56" s="9" t="s">
        <v>14</v>
      </c>
    </row>
    <row r="57" spans="2:5" x14ac:dyDescent="0.25">
      <c r="B57" s="7" t="s">
        <v>103</v>
      </c>
      <c r="C57" t="s">
        <v>104</v>
      </c>
      <c r="D57" s="9" t="s">
        <v>14</v>
      </c>
    </row>
    <row r="58" spans="2:5" x14ac:dyDescent="0.25">
      <c r="B58" s="7" t="s">
        <v>105</v>
      </c>
      <c r="C58" t="s">
        <v>1394</v>
      </c>
      <c r="D58" s="9" t="s">
        <v>14</v>
      </c>
    </row>
    <row r="59" spans="2:5" x14ac:dyDescent="0.25">
      <c r="B59" s="7" t="s">
        <v>106</v>
      </c>
      <c r="C59" t="s">
        <v>107</v>
      </c>
      <c r="D59" s="9" t="s">
        <v>14</v>
      </c>
    </row>
    <row r="60" spans="2:5" x14ac:dyDescent="0.25">
      <c r="B60" s="7" t="s">
        <v>108</v>
      </c>
      <c r="C60" t="s">
        <v>1395</v>
      </c>
      <c r="D60" s="9" t="s">
        <v>14</v>
      </c>
    </row>
    <row r="61" spans="2:5" x14ac:dyDescent="0.25">
      <c r="B61" s="7" t="s">
        <v>109</v>
      </c>
      <c r="C61" t="s">
        <v>1396</v>
      </c>
      <c r="D61" s="9" t="s">
        <v>14</v>
      </c>
    </row>
    <row r="62" spans="2:5" x14ac:dyDescent="0.25">
      <c r="B62" s="7" t="s">
        <v>110</v>
      </c>
      <c r="C62" t="s">
        <v>111</v>
      </c>
      <c r="D62" s="9" t="s">
        <v>14</v>
      </c>
    </row>
    <row r="63" spans="2:5" x14ac:dyDescent="0.25">
      <c r="B63" s="7" t="s">
        <v>112</v>
      </c>
      <c r="C63" t="s">
        <v>113</v>
      </c>
      <c r="D63" s="9" t="s">
        <v>14</v>
      </c>
    </row>
    <row r="64" spans="2:5" x14ac:dyDescent="0.25">
      <c r="B64" s="7" t="s">
        <v>114</v>
      </c>
      <c r="C64" t="s">
        <v>115</v>
      </c>
      <c r="D64" s="9" t="s">
        <v>14</v>
      </c>
    </row>
    <row r="65" spans="2:5" x14ac:dyDescent="0.25">
      <c r="B65" s="7" t="s">
        <v>116</v>
      </c>
      <c r="C65" t="s">
        <v>117</v>
      </c>
      <c r="D65" s="9" t="s">
        <v>14</v>
      </c>
    </row>
    <row r="66" spans="2:5" x14ac:dyDescent="0.25">
      <c r="B66" s="7" t="s">
        <v>118</v>
      </c>
      <c r="C66" t="s">
        <v>119</v>
      </c>
      <c r="D66" s="9" t="s">
        <v>14</v>
      </c>
    </row>
    <row r="67" spans="2:5" x14ac:dyDescent="0.25">
      <c r="B67" s="7" t="s">
        <v>120</v>
      </c>
      <c r="D67" s="8"/>
    </row>
    <row r="68" spans="2:5" x14ac:dyDescent="0.25">
      <c r="B68" s="7" t="s">
        <v>121</v>
      </c>
      <c r="D68" s="8"/>
    </row>
    <row r="69" spans="2:5" x14ac:dyDescent="0.25">
      <c r="B69" s="7" t="s">
        <v>122</v>
      </c>
      <c r="D69" s="8"/>
    </row>
    <row r="70" spans="2:5" x14ac:dyDescent="0.25">
      <c r="B70" s="7" t="s">
        <v>123</v>
      </c>
      <c r="D70" s="8"/>
    </row>
    <row r="71" spans="2:5" x14ac:dyDescent="0.25">
      <c r="B71" s="7" t="s">
        <v>124</v>
      </c>
      <c r="D71" s="8"/>
    </row>
    <row r="72" spans="2:5" x14ac:dyDescent="0.25">
      <c r="B72" s="7" t="s">
        <v>125</v>
      </c>
      <c r="D72" s="8"/>
    </row>
    <row r="73" spans="2:5" x14ac:dyDescent="0.25">
      <c r="B73" s="7" t="s">
        <v>126</v>
      </c>
      <c r="D73" s="8"/>
    </row>
    <row r="74" spans="2:5" x14ac:dyDescent="0.25">
      <c r="B74" s="7" t="s">
        <v>127</v>
      </c>
      <c r="C74" t="s">
        <v>128</v>
      </c>
      <c r="D74" s="9" t="s">
        <v>14</v>
      </c>
      <c r="E74" s="1"/>
    </row>
    <row r="75" spans="2:5" x14ac:dyDescent="0.25">
      <c r="B75" s="7" t="s">
        <v>129</v>
      </c>
      <c r="C75" t="s">
        <v>130</v>
      </c>
      <c r="D75" s="9" t="s">
        <v>14</v>
      </c>
    </row>
    <row r="76" spans="2:5" x14ac:dyDescent="0.25">
      <c r="B76" s="7" t="s">
        <v>131</v>
      </c>
      <c r="C76" t="s">
        <v>132</v>
      </c>
      <c r="D76" s="9" t="s">
        <v>14</v>
      </c>
    </row>
    <row r="77" spans="2:5" x14ac:dyDescent="0.25">
      <c r="B77" s="7" t="s">
        <v>133</v>
      </c>
      <c r="C77" t="s">
        <v>134</v>
      </c>
      <c r="D77" s="9" t="s">
        <v>14</v>
      </c>
      <c r="E77" s="1"/>
    </row>
    <row r="78" spans="2:5" x14ac:dyDescent="0.25">
      <c r="B78" s="7" t="s">
        <v>135</v>
      </c>
      <c r="C78" t="s">
        <v>136</v>
      </c>
      <c r="D78" s="9" t="s">
        <v>14</v>
      </c>
    </row>
    <row r="79" spans="2:5" x14ac:dyDescent="0.25">
      <c r="B79" s="7" t="s">
        <v>137</v>
      </c>
      <c r="C79" t="s">
        <v>138</v>
      </c>
      <c r="D79" s="9" t="s">
        <v>14</v>
      </c>
    </row>
    <row r="80" spans="2:5" x14ac:dyDescent="0.25">
      <c r="B80" s="7" t="s">
        <v>139</v>
      </c>
      <c r="C80" t="s">
        <v>140</v>
      </c>
      <c r="D80" s="9" t="s">
        <v>14</v>
      </c>
    </row>
    <row r="81" spans="2:6" x14ac:dyDescent="0.25">
      <c r="B81" s="7" t="s">
        <v>141</v>
      </c>
      <c r="C81" t="s">
        <v>142</v>
      </c>
      <c r="D81" s="9" t="s">
        <v>14</v>
      </c>
    </row>
    <row r="82" spans="2:6" x14ac:dyDescent="0.25">
      <c r="B82" s="7" t="s">
        <v>143</v>
      </c>
      <c r="C82" t="s">
        <v>144</v>
      </c>
      <c r="D82" s="9" t="s">
        <v>14</v>
      </c>
    </row>
    <row r="83" spans="2:6" x14ac:dyDescent="0.25">
      <c r="B83" s="7" t="s">
        <v>145</v>
      </c>
      <c r="C83" t="s">
        <v>146</v>
      </c>
      <c r="D83" s="9" t="s">
        <v>14</v>
      </c>
    </row>
    <row r="84" spans="2:6" x14ac:dyDescent="0.25">
      <c r="B84" s="7" t="s">
        <v>147</v>
      </c>
      <c r="C84" t="s">
        <v>148</v>
      </c>
      <c r="D84" s="9" t="s">
        <v>14</v>
      </c>
    </row>
    <row r="85" spans="2:6" x14ac:dyDescent="0.25">
      <c r="B85" s="7" t="s">
        <v>149</v>
      </c>
      <c r="C85" t="s">
        <v>150</v>
      </c>
      <c r="D85" s="9" t="s">
        <v>14</v>
      </c>
    </row>
    <row r="86" spans="2:6" x14ac:dyDescent="0.25">
      <c r="B86" s="7" t="s">
        <v>151</v>
      </c>
      <c r="C86" t="s">
        <v>152</v>
      </c>
      <c r="D86" s="9" t="s">
        <v>14</v>
      </c>
    </row>
    <row r="87" spans="2:6" x14ac:dyDescent="0.25">
      <c r="B87" s="7" t="s">
        <v>153</v>
      </c>
      <c r="C87" t="s">
        <v>154</v>
      </c>
      <c r="D87" s="8" t="s">
        <v>7</v>
      </c>
    </row>
    <row r="88" spans="2:6" x14ac:dyDescent="0.25">
      <c r="B88" s="7" t="s">
        <v>155</v>
      </c>
      <c r="C88" t="s">
        <v>156</v>
      </c>
      <c r="D88" s="9" t="s">
        <v>14</v>
      </c>
      <c r="F88" s="12" t="s">
        <v>157</v>
      </c>
    </row>
    <row r="89" spans="2:6" x14ac:dyDescent="0.25">
      <c r="B89" s="7" t="s">
        <v>158</v>
      </c>
      <c r="D89" s="13"/>
    </row>
    <row r="90" spans="2:6" x14ac:dyDescent="0.25">
      <c r="B90" s="7" t="s">
        <v>159</v>
      </c>
      <c r="D90" s="8"/>
    </row>
    <row r="91" spans="2:6" x14ac:dyDescent="0.25">
      <c r="B91" s="7" t="s">
        <v>160</v>
      </c>
      <c r="C91" t="s">
        <v>161</v>
      </c>
      <c r="D91" s="8" t="s">
        <v>7</v>
      </c>
    </row>
    <row r="92" spans="2:6" x14ac:dyDescent="0.25">
      <c r="B92" s="7" t="s">
        <v>162</v>
      </c>
      <c r="C92" t="s">
        <v>163</v>
      </c>
      <c r="D92" s="8" t="s">
        <v>7</v>
      </c>
    </row>
    <row r="93" spans="2:6" x14ac:dyDescent="0.25">
      <c r="B93" s="7" t="s">
        <v>164</v>
      </c>
      <c r="D93" s="8"/>
    </row>
    <row r="94" spans="2:6" x14ac:dyDescent="0.25">
      <c r="B94" s="7" t="s">
        <v>165</v>
      </c>
      <c r="D94" s="8"/>
    </row>
    <row r="95" spans="2:6" x14ac:dyDescent="0.25">
      <c r="B95" s="7" t="s">
        <v>166</v>
      </c>
      <c r="D95" s="8"/>
    </row>
    <row r="96" spans="2:6" x14ac:dyDescent="0.25">
      <c r="B96" s="7" t="s">
        <v>167</v>
      </c>
      <c r="C96" t="s">
        <v>1426</v>
      </c>
      <c r="D96" s="9" t="s">
        <v>14</v>
      </c>
      <c r="F96" s="12" t="s">
        <v>157</v>
      </c>
    </row>
  </sheetData>
  <conditionalFormatting sqref="D12:D13">
    <cfRule type="cellIs" dxfId="67" priority="38" operator="equal">
      <formula>"SUBMITTED"</formula>
    </cfRule>
    <cfRule type="cellIs" dxfId="66" priority="39" operator="equal">
      <formula>"COMPLETE/UNSUBMITTED"</formula>
    </cfRule>
  </conditionalFormatting>
  <conditionalFormatting sqref="D22">
    <cfRule type="cellIs" dxfId="65" priority="40" operator="equal">
      <formula>"SUBMITTED"</formula>
    </cfRule>
    <cfRule type="cellIs" dxfId="64" priority="41" operator="equal">
      <formula>"COMPLETE/UNSUBMITTED"</formula>
    </cfRule>
  </conditionalFormatting>
  <conditionalFormatting sqref="D26">
    <cfRule type="cellIs" dxfId="63" priority="42" operator="equal">
      <formula>"SUBMITTED"</formula>
    </cfRule>
    <cfRule type="cellIs" dxfId="62" priority="43" operator="equal">
      <formula>"COMPLETE/UNSUBMITTED"</formula>
    </cfRule>
  </conditionalFormatting>
  <conditionalFormatting sqref="D28">
    <cfRule type="cellIs" dxfId="61" priority="44" operator="equal">
      <formula>"SUBMITTED"</formula>
    </cfRule>
    <cfRule type="cellIs" dxfId="60" priority="45" operator="equal">
      <formula>"COMPLETE/UNSUBMITTED"</formula>
    </cfRule>
  </conditionalFormatting>
  <conditionalFormatting sqref="D41">
    <cfRule type="cellIs" dxfId="59" priority="46" operator="equal">
      <formula>"SUBMITTED"</formula>
    </cfRule>
    <cfRule type="cellIs" dxfId="58" priority="47" operator="equal">
      <formula>"COMPLETE/UNSUBMITTED"</formula>
    </cfRule>
  </conditionalFormatting>
  <conditionalFormatting sqref="D44">
    <cfRule type="cellIs" dxfId="57" priority="50" operator="equal">
      <formula>"SUBMITTED"</formula>
    </cfRule>
    <cfRule type="cellIs" dxfId="56" priority="51" operator="equal">
      <formula>"COMPLETE/UNSUBMITTED"</formula>
    </cfRule>
  </conditionalFormatting>
  <conditionalFormatting sqref="E74">
    <cfRule type="cellIs" dxfId="55" priority="52" operator="equal">
      <formula>"UNDEFINED"</formula>
    </cfRule>
    <cfRule type="cellIs" dxfId="54" priority="53" operator="equal">
      <formula>"IN WORK"</formula>
    </cfRule>
    <cfRule type="cellIs" dxfId="53" priority="54" operator="equal">
      <formula>"NA"</formula>
    </cfRule>
    <cfRule type="cellIs" dxfId="52" priority="55" operator="equal">
      <formula>"SUBMITTED"</formula>
    </cfRule>
  </conditionalFormatting>
  <conditionalFormatting sqref="E48">
    <cfRule type="cellIs" dxfId="51" priority="56" operator="equal">
      <formula>"SUBMITTED"</formula>
    </cfRule>
    <cfRule type="cellIs" dxfId="50" priority="57" operator="equal">
      <formula>"COMPLETE/UNSUBMITTED"</formula>
    </cfRule>
  </conditionalFormatting>
  <conditionalFormatting sqref="E77">
    <cfRule type="cellIs" dxfId="49" priority="58" operator="equal">
      <formula>"UNDEFINED"</formula>
    </cfRule>
    <cfRule type="cellIs" dxfId="48" priority="59" operator="equal">
      <formula>"IN WORK"</formula>
    </cfRule>
    <cfRule type="cellIs" dxfId="47" priority="60" operator="equal">
      <formula>"NA"</formula>
    </cfRule>
    <cfRule type="cellIs" dxfId="46" priority="61" operator="equal">
      <formula>"SUBMITTED"</formula>
    </cfRule>
  </conditionalFormatting>
  <conditionalFormatting sqref="E44">
    <cfRule type="cellIs" dxfId="45" priority="62" operator="equal">
      <formula>"SUBMITTED"</formula>
    </cfRule>
    <cfRule type="cellIs" dxfId="44" priority="63" operator="equal">
      <formula>"COMPLETE/UNSUBMITTED"</formula>
    </cfRule>
  </conditionalFormatting>
  <conditionalFormatting sqref="D79">
    <cfRule type="cellIs" dxfId="43" priority="76" operator="equal">
      <formula>"UNDEFINED"</formula>
    </cfRule>
    <cfRule type="cellIs" dxfId="42" priority="77" operator="equal">
      <formula>"IN WORK"</formula>
    </cfRule>
    <cfRule type="cellIs" dxfId="41" priority="78" operator="equal">
      <formula>"NA"</formula>
    </cfRule>
    <cfRule type="cellIs" dxfId="40" priority="79" operator="equal">
      <formula>"SUBMITTED"</formula>
    </cfRule>
  </conditionalFormatting>
  <conditionalFormatting sqref="D85:D86">
    <cfRule type="cellIs" dxfId="39" priority="80" operator="equal">
      <formula>"UNDEFINED"</formula>
    </cfRule>
    <cfRule type="cellIs" dxfId="38" priority="81" operator="equal">
      <formula>"IN WORK"</formula>
    </cfRule>
    <cfRule type="cellIs" dxfId="37" priority="82" operator="equal">
      <formula>"NA"</formula>
    </cfRule>
    <cfRule type="cellIs" dxfId="36" priority="83" operator="equal">
      <formula>"SUBMITTED"</formula>
    </cfRule>
  </conditionalFormatting>
  <conditionalFormatting sqref="F88">
    <cfRule type="cellIs" dxfId="35" priority="88" operator="equal">
      <formula>"SUBMITTED"</formula>
    </cfRule>
    <cfRule type="cellIs" dxfId="34" priority="89" operator="equal">
      <formula>"COMPLETE/UNSUBMITTED"</formula>
    </cfRule>
  </conditionalFormatting>
  <conditionalFormatting sqref="D88">
    <cfRule type="cellIs" dxfId="33" priority="98" operator="equal">
      <formula>"UNDEFINED"</formula>
    </cfRule>
    <cfRule type="cellIs" dxfId="32" priority="99" operator="equal">
      <formula>"IN WORK"</formula>
    </cfRule>
    <cfRule type="cellIs" dxfId="31" priority="100" operator="equal">
      <formula>"NA"</formula>
    </cfRule>
    <cfRule type="cellIs" dxfId="30" priority="101" operator="equal">
      <formula>"SUBMITTED"</formula>
    </cfRule>
  </conditionalFormatting>
  <conditionalFormatting sqref="D89">
    <cfRule type="cellIs" dxfId="29" priority="102" operator="equal">
      <formula>"UNDEFINED"</formula>
    </cfRule>
    <cfRule type="cellIs" dxfId="28" priority="103" operator="equal">
      <formula>"IN WORK"</formula>
    </cfRule>
    <cfRule type="cellIs" dxfId="27" priority="104" operator="equal">
      <formula>"NA"</formula>
    </cfRule>
    <cfRule type="cellIs" dxfId="26" priority="105" operator="equal">
      <formula>"SUBMITTED"</formula>
    </cfRule>
  </conditionalFormatting>
  <conditionalFormatting sqref="D77:D78">
    <cfRule type="cellIs" dxfId="25" priority="114" operator="equal">
      <formula>"UNDEFINED"</formula>
    </cfRule>
    <cfRule type="cellIs" dxfId="24" priority="115" operator="equal">
      <formula>"IN WORK"</formula>
    </cfRule>
    <cfRule type="cellIs" dxfId="23" priority="116" operator="equal">
      <formula>"NA"</formula>
    </cfRule>
    <cfRule type="cellIs" dxfId="22" priority="117" operator="equal">
      <formula>"SUBMITTED"</formula>
    </cfRule>
  </conditionalFormatting>
  <conditionalFormatting sqref="D80:D84">
    <cfRule type="cellIs" dxfId="21" priority="118" operator="equal">
      <formula>"UNDEFINED"</formula>
    </cfRule>
    <cfRule type="cellIs" dxfId="20" priority="119" operator="equal">
      <formula>"IN WORK"</formula>
    </cfRule>
    <cfRule type="cellIs" dxfId="19" priority="120" operator="equal">
      <formula>"NA"</formula>
    </cfRule>
    <cfRule type="cellIs" dxfId="18" priority="121" operator="equal">
      <formula>"SUBMITTED"</formula>
    </cfRule>
  </conditionalFormatting>
  <conditionalFormatting sqref="D91">
    <cfRule type="cellIs" dxfId="17" priority="130" operator="equal">
      <formula>"UNDEFINED"</formula>
    </cfRule>
    <cfRule type="cellIs" dxfId="16" priority="131" operator="equal">
      <formula>"IN WORK"</formula>
    </cfRule>
    <cfRule type="cellIs" dxfId="15" priority="132" operator="equal">
      <formula>"NA"</formula>
    </cfRule>
    <cfRule type="cellIs" dxfId="14" priority="133" operator="equal">
      <formula>"SUBMITTED"</formula>
    </cfRule>
  </conditionalFormatting>
  <conditionalFormatting sqref="D92">
    <cfRule type="cellIs" dxfId="13" priority="134" operator="equal">
      <formula>"UNDEFINED"</formula>
    </cfRule>
    <cfRule type="cellIs" dxfId="12" priority="135" operator="equal">
      <formula>"IN WORK"</formula>
    </cfRule>
    <cfRule type="cellIs" dxfId="11" priority="136" operator="equal">
      <formula>"NA"</formula>
    </cfRule>
    <cfRule type="cellIs" dxfId="10" priority="137" operator="equal">
      <formula>"SUBMITTED"</formula>
    </cfRule>
  </conditionalFormatting>
  <conditionalFormatting sqref="D87">
    <cfRule type="cellIs" dxfId="9" priority="138" operator="equal">
      <formula>"UNDEFINED"</formula>
    </cfRule>
    <cfRule type="cellIs" dxfId="8" priority="139" operator="equal">
      <formula>"IN WORK"</formula>
    </cfRule>
    <cfRule type="cellIs" dxfId="7" priority="140" operator="equal">
      <formula>"NA"</formula>
    </cfRule>
    <cfRule type="cellIs" dxfId="6" priority="141" operator="equal">
      <formula>"SUBMITTED"</formula>
    </cfRule>
  </conditionalFormatting>
  <conditionalFormatting sqref="D96">
    <cfRule type="cellIs" dxfId="5" priority="7" operator="equal">
      <formula>"UNDEFINED"</formula>
    </cfRule>
    <cfRule type="cellIs" dxfId="4" priority="8" operator="equal">
      <formula>"IN WORK"</formula>
    </cfRule>
    <cfRule type="cellIs" dxfId="3" priority="9" operator="equal">
      <formula>"NA"</formula>
    </cfRule>
    <cfRule type="cellIs" dxfId="2" priority="10" operator="equal">
      <formula>"SUBMITTED"</formula>
    </cfRule>
  </conditionalFormatting>
  <conditionalFormatting sqref="F96">
    <cfRule type="cellIs" dxfId="1" priority="5" operator="equal">
      <formula>"SUBMITTED"</formula>
    </cfRule>
    <cfRule type="cellIs" dxfId="0" priority="6" operator="equal">
      <formula>"COMPLETE/UNSUBMITTED"</formula>
    </cfRule>
  </conditionalFormatting>
  <pageMargins left="0.7" right="0.7" top="0.75" bottom="0.75" header="0.51180555555555496" footer="0.51180555555555496"/>
  <pageSetup paperSize="0" scale="0" firstPageNumber="0" orientation="portrait" usePrinterDefaults="0" horizontalDpi="0" verticalDpi="0" copie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39"/>
  <sheetViews>
    <sheetView zoomScale="90" zoomScaleNormal="90" workbookViewId="0">
      <selection activeCell="T49" sqref="T49"/>
    </sheetView>
  </sheetViews>
  <sheetFormatPr defaultRowHeight="15" x14ac:dyDescent="0.25"/>
  <cols>
    <col min="1" max="2" width="8.5703125"/>
    <col min="3" max="3" width="12.42578125"/>
    <col min="4" max="4" width="13.140625"/>
    <col min="5" max="5" width="13.28515625"/>
    <col min="6" max="6" width="21.42578125"/>
    <col min="7" max="7" width="17.28515625"/>
    <col min="8" max="8" width="14.28515625" style="1"/>
    <col min="9" max="14" width="8.5703125"/>
    <col min="15" max="15" width="17.28515625"/>
    <col min="16" max="1025" width="8.5703125"/>
  </cols>
  <sheetData>
    <row r="1" spans="2:8" x14ac:dyDescent="0.25">
      <c r="H1"/>
    </row>
    <row r="2" spans="2:8" ht="47.25" x14ac:dyDescent="0.25">
      <c r="B2" s="294" t="s">
        <v>815</v>
      </c>
      <c r="C2" s="306" t="s">
        <v>1321</v>
      </c>
      <c r="D2" s="299" t="s">
        <v>823</v>
      </c>
      <c r="E2" s="299" t="s">
        <v>824</v>
      </c>
      <c r="F2" s="294" t="s">
        <v>1322</v>
      </c>
      <c r="G2" s="299" t="s">
        <v>1323</v>
      </c>
      <c r="H2" s="355" t="s">
        <v>819</v>
      </c>
    </row>
    <row r="3" spans="2:8" x14ac:dyDescent="0.25">
      <c r="B3">
        <v>1</v>
      </c>
      <c r="C3" s="14" t="s">
        <v>748</v>
      </c>
      <c r="D3" s="14">
        <v>68</v>
      </c>
      <c r="E3" s="14">
        <v>30</v>
      </c>
      <c r="F3" t="s">
        <v>1324</v>
      </c>
      <c r="G3" s="14">
        <v>2.5</v>
      </c>
      <c r="H3" s="7">
        <v>200610240</v>
      </c>
    </row>
    <row r="4" spans="2:8" x14ac:dyDescent="0.25">
      <c r="B4">
        <v>1</v>
      </c>
      <c r="C4" s="14" t="s">
        <v>748</v>
      </c>
      <c r="D4" s="14">
        <v>69</v>
      </c>
      <c r="E4" s="14">
        <v>31</v>
      </c>
      <c r="F4" t="s">
        <v>1325</v>
      </c>
      <c r="G4" s="14">
        <v>2.5</v>
      </c>
      <c r="H4" s="7">
        <v>310292</v>
      </c>
    </row>
    <row r="5" spans="2:8" x14ac:dyDescent="0.25">
      <c r="B5">
        <v>1</v>
      </c>
      <c r="C5" s="14" t="s">
        <v>748</v>
      </c>
      <c r="D5" s="14" t="s">
        <v>1076</v>
      </c>
      <c r="E5" s="14">
        <v>32</v>
      </c>
      <c r="F5" t="s">
        <v>1326</v>
      </c>
      <c r="G5" s="14">
        <v>2.5</v>
      </c>
      <c r="H5" s="7">
        <v>200610239</v>
      </c>
    </row>
    <row r="6" spans="2:8" x14ac:dyDescent="0.25">
      <c r="B6">
        <v>1</v>
      </c>
      <c r="C6" s="14" t="s">
        <v>748</v>
      </c>
      <c r="D6" s="14" t="s">
        <v>1081</v>
      </c>
      <c r="E6" s="14">
        <v>33</v>
      </c>
      <c r="F6" t="s">
        <v>1327</v>
      </c>
      <c r="G6" s="14">
        <v>2.5</v>
      </c>
      <c r="H6" s="7">
        <v>310291</v>
      </c>
    </row>
    <row r="7" spans="2:8" x14ac:dyDescent="0.25">
      <c r="B7">
        <v>1</v>
      </c>
      <c r="C7" s="14" t="s">
        <v>748</v>
      </c>
      <c r="D7" s="14" t="s">
        <v>1087</v>
      </c>
      <c r="E7" s="14">
        <v>34</v>
      </c>
      <c r="F7" t="s">
        <v>1328</v>
      </c>
      <c r="G7" s="14">
        <v>2.5</v>
      </c>
      <c r="H7" s="7">
        <v>200610235</v>
      </c>
    </row>
    <row r="8" spans="2:8" x14ac:dyDescent="0.25">
      <c r="B8">
        <v>1</v>
      </c>
      <c r="C8" s="14" t="s">
        <v>748</v>
      </c>
      <c r="D8" s="14" t="s">
        <v>1092</v>
      </c>
      <c r="E8" s="14">
        <v>35</v>
      </c>
      <c r="F8" t="s">
        <v>1329</v>
      </c>
      <c r="G8" s="14">
        <v>2.5</v>
      </c>
      <c r="H8" s="7">
        <v>310288</v>
      </c>
    </row>
    <row r="9" spans="2:8" x14ac:dyDescent="0.25">
      <c r="B9">
        <v>1</v>
      </c>
      <c r="C9" s="14" t="s">
        <v>748</v>
      </c>
      <c r="D9" s="14" t="s">
        <v>1097</v>
      </c>
      <c r="E9" s="14">
        <v>36</v>
      </c>
      <c r="F9" t="s">
        <v>1330</v>
      </c>
      <c r="G9" s="14">
        <v>2.5</v>
      </c>
      <c r="H9" s="7">
        <v>200610233</v>
      </c>
    </row>
    <row r="10" spans="2:8" x14ac:dyDescent="0.25">
      <c r="B10">
        <v>1</v>
      </c>
      <c r="C10" s="14" t="s">
        <v>748</v>
      </c>
      <c r="D10" s="14" t="s">
        <v>1102</v>
      </c>
      <c r="E10" s="14">
        <v>37</v>
      </c>
      <c r="F10" t="s">
        <v>1331</v>
      </c>
      <c r="G10" s="14">
        <v>2.5</v>
      </c>
      <c r="H10" s="7">
        <v>310287</v>
      </c>
    </row>
    <row r="11" spans="2:8" x14ac:dyDescent="0.25">
      <c r="B11">
        <v>1</v>
      </c>
      <c r="C11" s="14" t="s">
        <v>747</v>
      </c>
      <c r="D11" s="14">
        <v>48</v>
      </c>
      <c r="E11" s="14">
        <v>10</v>
      </c>
      <c r="F11" s="315" t="s">
        <v>1332</v>
      </c>
      <c r="G11" s="14">
        <v>2.5</v>
      </c>
      <c r="H11" s="356">
        <v>31432</v>
      </c>
    </row>
    <row r="12" spans="2:8" x14ac:dyDescent="0.25">
      <c r="B12">
        <v>1</v>
      </c>
      <c r="C12" s="14" t="s">
        <v>747</v>
      </c>
      <c r="D12" s="14">
        <v>49</v>
      </c>
      <c r="E12" s="14">
        <v>11</v>
      </c>
      <c r="F12" s="315" t="s">
        <v>1333</v>
      </c>
      <c r="G12" s="14">
        <v>2.5</v>
      </c>
      <c r="H12" s="356">
        <v>31433</v>
      </c>
    </row>
    <row r="13" spans="2:8" x14ac:dyDescent="0.25">
      <c r="B13">
        <v>1</v>
      </c>
      <c r="C13" s="14" t="s">
        <v>747</v>
      </c>
      <c r="D13" s="14" t="s">
        <v>981</v>
      </c>
      <c r="E13" s="14">
        <v>12</v>
      </c>
      <c r="F13" s="315" t="s">
        <v>1334</v>
      </c>
      <c r="G13" s="14">
        <v>2.5</v>
      </c>
      <c r="H13" s="356">
        <v>31444</v>
      </c>
    </row>
    <row r="14" spans="2:8" x14ac:dyDescent="0.25">
      <c r="B14">
        <v>1</v>
      </c>
      <c r="C14" s="14" t="s">
        <v>747</v>
      </c>
      <c r="D14" s="14" t="s">
        <v>988</v>
      </c>
      <c r="E14" s="14">
        <v>13</v>
      </c>
      <c r="F14" s="315" t="s">
        <v>1335</v>
      </c>
      <c r="G14" s="14">
        <v>2.5</v>
      </c>
      <c r="H14" s="356">
        <v>31491</v>
      </c>
    </row>
    <row r="15" spans="2:8" x14ac:dyDescent="0.25">
      <c r="B15">
        <v>1</v>
      </c>
      <c r="C15" s="14" t="s">
        <v>747</v>
      </c>
      <c r="D15" s="14" t="s">
        <v>994</v>
      </c>
      <c r="E15" s="14">
        <v>14</v>
      </c>
      <c r="F15" s="315" t="s">
        <v>1336</v>
      </c>
      <c r="G15" s="14">
        <v>2.5</v>
      </c>
      <c r="H15" s="356">
        <v>32302</v>
      </c>
    </row>
    <row r="16" spans="2:8" x14ac:dyDescent="0.25">
      <c r="B16">
        <v>1</v>
      </c>
      <c r="C16" s="14" t="s">
        <v>747</v>
      </c>
      <c r="D16" s="14" t="s">
        <v>1000</v>
      </c>
      <c r="E16" s="14">
        <v>15</v>
      </c>
      <c r="F16" s="315" t="s">
        <v>1337</v>
      </c>
      <c r="G16" s="14">
        <v>2.5</v>
      </c>
      <c r="H16" s="356">
        <v>32304</v>
      </c>
    </row>
    <row r="17" spans="2:8" x14ac:dyDescent="0.25">
      <c r="B17">
        <v>1</v>
      </c>
      <c r="C17" s="14" t="s">
        <v>747</v>
      </c>
      <c r="D17" s="14" t="s">
        <v>1006</v>
      </c>
      <c r="E17" s="14">
        <v>16</v>
      </c>
      <c r="F17" s="315" t="s">
        <v>1338</v>
      </c>
      <c r="G17" s="14">
        <v>2.5</v>
      </c>
      <c r="H17" s="356">
        <v>32305</v>
      </c>
    </row>
    <row r="18" spans="2:8" x14ac:dyDescent="0.25">
      <c r="B18">
        <v>1</v>
      </c>
      <c r="C18" s="14" t="s">
        <v>747</v>
      </c>
      <c r="D18" s="14" t="s">
        <v>1022</v>
      </c>
      <c r="E18" s="14">
        <v>17</v>
      </c>
      <c r="F18" s="315" t="s">
        <v>1339</v>
      </c>
      <c r="G18" s="14">
        <v>2.5</v>
      </c>
      <c r="H18" s="356">
        <v>32306</v>
      </c>
    </row>
    <row r="19" spans="2:8" x14ac:dyDescent="0.25">
      <c r="B19">
        <v>1</v>
      </c>
      <c r="C19" s="14" t="s">
        <v>747</v>
      </c>
      <c r="D19" s="14">
        <v>50</v>
      </c>
      <c r="E19" s="14">
        <v>18</v>
      </c>
      <c r="F19" s="315" t="s">
        <v>1340</v>
      </c>
      <c r="G19" s="14">
        <v>2.5</v>
      </c>
      <c r="H19" s="356">
        <v>32307</v>
      </c>
    </row>
    <row r="20" spans="2:8" x14ac:dyDescent="0.25">
      <c r="B20">
        <v>1</v>
      </c>
      <c r="C20" s="14" t="s">
        <v>747</v>
      </c>
      <c r="D20" s="14">
        <v>51</v>
      </c>
      <c r="E20" s="14">
        <v>19</v>
      </c>
      <c r="F20" s="315" t="s">
        <v>1341</v>
      </c>
      <c r="G20" s="14">
        <v>2.5</v>
      </c>
      <c r="H20" s="356">
        <v>32308</v>
      </c>
    </row>
    <row r="21" spans="2:8" x14ac:dyDescent="0.25">
      <c r="B21">
        <v>1</v>
      </c>
      <c r="C21" s="14" t="s">
        <v>747</v>
      </c>
      <c r="D21" s="14">
        <v>52</v>
      </c>
      <c r="E21" s="14" t="s">
        <v>1039</v>
      </c>
      <c r="F21" s="315" t="s">
        <v>1342</v>
      </c>
      <c r="G21" s="14">
        <v>2.5</v>
      </c>
      <c r="H21" s="356">
        <v>32310</v>
      </c>
    </row>
    <row r="22" spans="2:8" x14ac:dyDescent="0.25">
      <c r="B22">
        <v>1</v>
      </c>
      <c r="C22" s="14" t="s">
        <v>747</v>
      </c>
      <c r="D22" s="14">
        <v>53</v>
      </c>
      <c r="E22" s="14" t="s">
        <v>1045</v>
      </c>
      <c r="F22" s="315" t="s">
        <v>1343</v>
      </c>
      <c r="G22" s="14">
        <v>2.5</v>
      </c>
      <c r="H22" s="356">
        <v>32311</v>
      </c>
    </row>
    <row r="23" spans="2:8" x14ac:dyDescent="0.25">
      <c r="B23">
        <v>1</v>
      </c>
      <c r="C23" s="14" t="s">
        <v>747</v>
      </c>
      <c r="D23" s="14">
        <v>54</v>
      </c>
      <c r="E23" s="14" t="s">
        <v>1051</v>
      </c>
      <c r="F23" s="315" t="s">
        <v>1344</v>
      </c>
      <c r="G23" s="14">
        <v>2.5</v>
      </c>
      <c r="H23" s="356">
        <v>32315</v>
      </c>
    </row>
    <row r="24" spans="2:8" x14ac:dyDescent="0.25">
      <c r="B24">
        <v>1</v>
      </c>
      <c r="C24" s="14" t="s">
        <v>747</v>
      </c>
      <c r="D24" s="14">
        <v>55</v>
      </c>
      <c r="E24" s="14" t="s">
        <v>1057</v>
      </c>
      <c r="F24" s="315" t="s">
        <v>1345</v>
      </c>
      <c r="G24" s="14">
        <v>2.5</v>
      </c>
      <c r="H24" s="356">
        <v>32314</v>
      </c>
    </row>
    <row r="25" spans="2:8" x14ac:dyDescent="0.25">
      <c r="B25">
        <v>1</v>
      </c>
      <c r="C25" s="14" t="s">
        <v>746</v>
      </c>
      <c r="D25" s="14">
        <v>38</v>
      </c>
      <c r="E25" s="14">
        <v>0</v>
      </c>
      <c r="F25" s="315" t="s">
        <v>1346</v>
      </c>
      <c r="G25" s="14">
        <v>2.5</v>
      </c>
      <c r="H25" s="356">
        <v>100007</v>
      </c>
    </row>
    <row r="26" spans="2:8" x14ac:dyDescent="0.25">
      <c r="B26">
        <v>1</v>
      </c>
      <c r="C26" s="14" t="s">
        <v>746</v>
      </c>
      <c r="D26" s="14">
        <v>39</v>
      </c>
      <c r="E26" s="14">
        <v>1</v>
      </c>
      <c r="F26" s="315" t="s">
        <v>1347</v>
      </c>
      <c r="G26" s="14">
        <v>2.5</v>
      </c>
      <c r="H26" s="356">
        <v>99799</v>
      </c>
    </row>
    <row r="27" spans="2:8" x14ac:dyDescent="0.25">
      <c r="B27">
        <v>1</v>
      </c>
      <c r="C27" s="14" t="s">
        <v>746</v>
      </c>
      <c r="D27" s="14" t="s">
        <v>847</v>
      </c>
      <c r="E27" s="14">
        <v>2</v>
      </c>
      <c r="F27" s="315" t="s">
        <v>1348</v>
      </c>
      <c r="G27" s="14">
        <v>2.5</v>
      </c>
      <c r="H27" s="356">
        <v>99776</v>
      </c>
    </row>
    <row r="28" spans="2:8" x14ac:dyDescent="0.25">
      <c r="B28">
        <v>1</v>
      </c>
      <c r="C28" s="14" t="s">
        <v>746</v>
      </c>
      <c r="D28" s="14" t="s">
        <v>853</v>
      </c>
      <c r="E28" s="318">
        <v>3</v>
      </c>
      <c r="F28" s="315" t="s">
        <v>1349</v>
      </c>
      <c r="G28" s="14">
        <v>2.5</v>
      </c>
      <c r="H28" s="356">
        <v>99801</v>
      </c>
    </row>
    <row r="29" spans="2:8" x14ac:dyDescent="0.25">
      <c r="B29">
        <v>1</v>
      </c>
      <c r="C29" s="14" t="s">
        <v>746</v>
      </c>
      <c r="D29" s="14" t="s">
        <v>859</v>
      </c>
      <c r="E29" s="14">
        <v>4</v>
      </c>
      <c r="F29" s="315" t="s">
        <v>1350</v>
      </c>
      <c r="G29" s="14">
        <v>2.5</v>
      </c>
      <c r="H29" s="356">
        <v>99453</v>
      </c>
    </row>
    <row r="30" spans="2:8" x14ac:dyDescent="0.25">
      <c r="B30">
        <v>1</v>
      </c>
      <c r="C30" s="14" t="s">
        <v>746</v>
      </c>
      <c r="D30" s="14" t="s">
        <v>865</v>
      </c>
      <c r="E30" s="14">
        <v>5</v>
      </c>
      <c r="F30" s="315" t="s">
        <v>1351</v>
      </c>
      <c r="G30" s="14">
        <v>2.5</v>
      </c>
      <c r="H30" s="356">
        <v>101015</v>
      </c>
    </row>
    <row r="31" spans="2:8" x14ac:dyDescent="0.25">
      <c r="B31">
        <v>1</v>
      </c>
      <c r="C31" s="14" t="s">
        <v>746</v>
      </c>
      <c r="D31" s="14" t="s">
        <v>871</v>
      </c>
      <c r="E31" s="14">
        <v>6</v>
      </c>
      <c r="F31" s="315" t="s">
        <v>1352</v>
      </c>
      <c r="G31" s="14">
        <v>2.5</v>
      </c>
      <c r="H31" s="356">
        <v>100862</v>
      </c>
    </row>
    <row r="32" spans="2:8" x14ac:dyDescent="0.25">
      <c r="B32">
        <v>1</v>
      </c>
      <c r="C32" s="14" t="s">
        <v>746</v>
      </c>
      <c r="D32" s="14" t="s">
        <v>877</v>
      </c>
      <c r="E32" s="14">
        <v>7</v>
      </c>
      <c r="F32" s="315" t="s">
        <v>1353</v>
      </c>
      <c r="G32" s="14">
        <v>2.5</v>
      </c>
      <c r="H32" s="356">
        <v>99452</v>
      </c>
    </row>
    <row r="33" spans="2:8" x14ac:dyDescent="0.25">
      <c r="B33">
        <v>1</v>
      </c>
      <c r="C33" s="14" t="s">
        <v>746</v>
      </c>
      <c r="D33" s="14">
        <v>40</v>
      </c>
      <c r="E33" s="14">
        <v>8</v>
      </c>
      <c r="F33" s="315" t="s">
        <v>1354</v>
      </c>
      <c r="G33" s="14">
        <v>2.5</v>
      </c>
      <c r="H33" s="356">
        <v>101013</v>
      </c>
    </row>
    <row r="34" spans="2:8" x14ac:dyDescent="0.25">
      <c r="B34">
        <v>1</v>
      </c>
      <c r="C34" s="14" t="s">
        <v>746</v>
      </c>
      <c r="D34" s="14">
        <v>42</v>
      </c>
      <c r="E34" s="14" t="s">
        <v>915</v>
      </c>
      <c r="F34" s="315" t="s">
        <v>1355</v>
      </c>
      <c r="G34" s="14">
        <v>2.5</v>
      </c>
      <c r="H34" s="356">
        <v>101016</v>
      </c>
    </row>
    <row r="35" spans="2:8" x14ac:dyDescent="0.25">
      <c r="B35">
        <v>1</v>
      </c>
      <c r="C35" s="14" t="s">
        <v>746</v>
      </c>
      <c r="D35" s="14">
        <v>43</v>
      </c>
      <c r="E35" s="14" t="s">
        <v>921</v>
      </c>
      <c r="F35" s="315" t="s">
        <v>1356</v>
      </c>
      <c r="G35" s="14">
        <v>2.5</v>
      </c>
      <c r="H35" s="356">
        <v>99428</v>
      </c>
    </row>
    <row r="36" spans="2:8" x14ac:dyDescent="0.25">
      <c r="B36">
        <v>1</v>
      </c>
      <c r="C36" s="14" t="s">
        <v>746</v>
      </c>
      <c r="D36" s="14">
        <v>44</v>
      </c>
      <c r="E36" s="14" t="s">
        <v>927</v>
      </c>
      <c r="F36" s="315" t="s">
        <v>1357</v>
      </c>
      <c r="G36" s="14">
        <v>2.5</v>
      </c>
      <c r="H36" s="356">
        <v>101014</v>
      </c>
    </row>
    <row r="37" spans="2:8" x14ac:dyDescent="0.25">
      <c r="B37">
        <v>1</v>
      </c>
      <c r="C37" s="14" t="s">
        <v>746</v>
      </c>
      <c r="D37" s="14">
        <v>45</v>
      </c>
      <c r="E37" s="14" t="s">
        <v>933</v>
      </c>
      <c r="F37" s="315" t="s">
        <v>1358</v>
      </c>
      <c r="G37" s="14">
        <v>2.5</v>
      </c>
      <c r="H37" s="356">
        <v>110276</v>
      </c>
    </row>
    <row r="38" spans="2:8" x14ac:dyDescent="0.25">
      <c r="B38">
        <v>1</v>
      </c>
      <c r="C38" s="14" t="s">
        <v>746</v>
      </c>
      <c r="D38" s="14">
        <v>46</v>
      </c>
      <c r="E38" s="14" t="s">
        <v>939</v>
      </c>
      <c r="F38" s="315" t="s">
        <v>1359</v>
      </c>
      <c r="G38" s="14">
        <v>2.5</v>
      </c>
      <c r="H38" s="356">
        <v>110277</v>
      </c>
    </row>
    <row r="39" spans="2:8" x14ac:dyDescent="0.25">
      <c r="B39">
        <v>1</v>
      </c>
      <c r="C39" s="14" t="s">
        <v>746</v>
      </c>
      <c r="D39" s="14">
        <v>47</v>
      </c>
      <c r="E39" s="14" t="s">
        <v>945</v>
      </c>
      <c r="F39" s="315" t="s">
        <v>1360</v>
      </c>
      <c r="G39" s="14">
        <v>2.5</v>
      </c>
      <c r="H39" s="356">
        <v>109521</v>
      </c>
    </row>
  </sheetData>
  <pageMargins left="0.7" right="0.7" top="0.75" bottom="0.75" header="0.51180555555555496" footer="0.51180555555555496"/>
  <pageSetup paperSize="0" scale="0" firstPageNumber="0" orientation="portrait" usePrinterDefaults="0" horizontalDpi="0" verticalDpi="0" copie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23"/>
  <sheetViews>
    <sheetView zoomScaleNormal="100" workbookViewId="0">
      <selection activeCell="I41" sqref="I41"/>
    </sheetView>
  </sheetViews>
  <sheetFormatPr defaultRowHeight="15" x14ac:dyDescent="0.25"/>
  <cols>
    <col min="1" max="1" width="5.5703125"/>
    <col min="2" max="2" width="8.7109375" style="14"/>
    <col min="3" max="3" width="12.7109375"/>
    <col min="4" max="4" width="10.5703125"/>
    <col min="5" max="5" width="10.140625"/>
    <col min="6" max="6" width="20.7109375"/>
    <col min="7" max="7" width="11.7109375"/>
    <col min="8" max="8" width="13.28515625" style="1"/>
    <col min="9" max="1025" width="8.5703125"/>
  </cols>
  <sheetData>
    <row r="1" spans="2:8" x14ac:dyDescent="0.25">
      <c r="B1"/>
      <c r="H1"/>
    </row>
    <row r="2" spans="2:8" ht="47.25" x14ac:dyDescent="0.25">
      <c r="B2" s="294" t="s">
        <v>815</v>
      </c>
      <c r="C2" s="306" t="s">
        <v>1321</v>
      </c>
      <c r="D2" s="299" t="s">
        <v>823</v>
      </c>
      <c r="E2" s="299" t="s">
        <v>824</v>
      </c>
      <c r="F2" s="294" t="s">
        <v>1322</v>
      </c>
      <c r="G2" s="299" t="s">
        <v>1323</v>
      </c>
      <c r="H2" s="355" t="s">
        <v>819</v>
      </c>
    </row>
    <row r="3" spans="2:8" x14ac:dyDescent="0.25">
      <c r="B3" s="14">
        <v>2</v>
      </c>
      <c r="C3" s="14" t="s">
        <v>748</v>
      </c>
      <c r="D3" s="14">
        <v>68</v>
      </c>
      <c r="E3" s="14">
        <v>30</v>
      </c>
      <c r="F3" t="s">
        <v>1361</v>
      </c>
      <c r="G3" s="14">
        <v>2.5</v>
      </c>
      <c r="H3" s="7">
        <v>200610237</v>
      </c>
    </row>
    <row r="4" spans="2:8" x14ac:dyDescent="0.25">
      <c r="B4" s="14">
        <v>2</v>
      </c>
      <c r="C4" s="14" t="s">
        <v>748</v>
      </c>
      <c r="D4" s="14">
        <v>69</v>
      </c>
      <c r="E4" s="14">
        <v>31</v>
      </c>
      <c r="F4" t="s">
        <v>1362</v>
      </c>
      <c r="G4" s="14">
        <v>2.5</v>
      </c>
      <c r="H4" s="7">
        <v>310290</v>
      </c>
    </row>
    <row r="5" spans="2:8" x14ac:dyDescent="0.25">
      <c r="B5" s="14">
        <v>2</v>
      </c>
      <c r="C5" s="14" t="s">
        <v>748</v>
      </c>
      <c r="D5" s="14" t="s">
        <v>1076</v>
      </c>
      <c r="E5" s="14">
        <v>32</v>
      </c>
      <c r="F5" t="s">
        <v>1363</v>
      </c>
      <c r="G5" s="14">
        <v>2.5</v>
      </c>
      <c r="H5" s="7">
        <v>201610067</v>
      </c>
    </row>
    <row r="6" spans="2:8" x14ac:dyDescent="0.25">
      <c r="B6" s="14">
        <v>2</v>
      </c>
      <c r="C6" s="14" t="s">
        <v>748</v>
      </c>
      <c r="D6" s="14" t="s">
        <v>1081</v>
      </c>
      <c r="E6" s="14">
        <v>33</v>
      </c>
      <c r="F6" t="s">
        <v>1364</v>
      </c>
      <c r="G6" s="14">
        <v>2.5</v>
      </c>
      <c r="H6" s="7">
        <v>310293</v>
      </c>
    </row>
    <row r="7" spans="2:8" x14ac:dyDescent="0.25">
      <c r="B7" s="14">
        <v>2</v>
      </c>
      <c r="C7" s="14" t="s">
        <v>748</v>
      </c>
      <c r="D7" s="14" t="s">
        <v>1087</v>
      </c>
      <c r="E7" s="14">
        <v>34</v>
      </c>
      <c r="F7" t="s">
        <v>1365</v>
      </c>
      <c r="G7" s="14">
        <v>2.5</v>
      </c>
      <c r="H7" s="7">
        <v>200610236</v>
      </c>
    </row>
    <row r="8" spans="2:8" x14ac:dyDescent="0.25">
      <c r="B8" s="14">
        <v>2</v>
      </c>
      <c r="C8" s="14" t="s">
        <v>748</v>
      </c>
      <c r="D8" s="14" t="s">
        <v>1092</v>
      </c>
      <c r="E8" s="14">
        <v>35</v>
      </c>
      <c r="F8" t="s">
        <v>1366</v>
      </c>
      <c r="G8" s="14">
        <v>2.5</v>
      </c>
      <c r="H8" s="7">
        <v>310289</v>
      </c>
    </row>
    <row r="9" spans="2:8" x14ac:dyDescent="0.25">
      <c r="B9" s="14">
        <v>2</v>
      </c>
      <c r="C9" s="14" t="s">
        <v>748</v>
      </c>
      <c r="D9" s="14" t="s">
        <v>1097</v>
      </c>
      <c r="E9" s="14">
        <v>36</v>
      </c>
      <c r="F9" t="s">
        <v>1367</v>
      </c>
      <c r="G9" s="14">
        <v>2.5</v>
      </c>
      <c r="H9" s="7">
        <v>200610232</v>
      </c>
    </row>
    <row r="10" spans="2:8" x14ac:dyDescent="0.25">
      <c r="B10" s="14">
        <v>2</v>
      </c>
      <c r="C10" s="14" t="s">
        <v>748</v>
      </c>
      <c r="D10" s="14" t="s">
        <v>1102</v>
      </c>
      <c r="E10" s="14">
        <v>37</v>
      </c>
      <c r="F10" t="s">
        <v>1368</v>
      </c>
      <c r="G10" s="14">
        <v>2.5</v>
      </c>
      <c r="H10" s="7">
        <v>310277</v>
      </c>
    </row>
    <row r="11" spans="2:8" x14ac:dyDescent="0.25">
      <c r="B11" s="14">
        <v>2</v>
      </c>
      <c r="C11" s="14" t="s">
        <v>747</v>
      </c>
      <c r="D11" s="14">
        <v>48</v>
      </c>
      <c r="E11" s="14">
        <v>10</v>
      </c>
      <c r="F11" s="315" t="s">
        <v>1369</v>
      </c>
      <c r="G11" s="14">
        <v>2.5</v>
      </c>
      <c r="H11" s="356">
        <v>32316</v>
      </c>
    </row>
    <row r="12" spans="2:8" x14ac:dyDescent="0.25">
      <c r="B12" s="14">
        <v>2</v>
      </c>
      <c r="C12" s="14" t="s">
        <v>746</v>
      </c>
      <c r="D12" s="14">
        <v>38</v>
      </c>
      <c r="E12" s="14">
        <v>0</v>
      </c>
      <c r="F12" s="315" t="s">
        <v>1370</v>
      </c>
      <c r="G12" s="14">
        <v>2.5</v>
      </c>
      <c r="H12" s="356">
        <v>109519</v>
      </c>
    </row>
    <row r="13" spans="2:8" x14ac:dyDescent="0.25">
      <c r="B13" s="14">
        <v>2</v>
      </c>
      <c r="C13" s="14" t="s">
        <v>746</v>
      </c>
      <c r="D13" s="14">
        <v>39</v>
      </c>
      <c r="E13" s="14">
        <v>1</v>
      </c>
      <c r="F13" s="315" t="s">
        <v>1371</v>
      </c>
      <c r="G13" s="14">
        <v>2.5</v>
      </c>
      <c r="H13" s="356">
        <v>109522</v>
      </c>
    </row>
    <row r="14" spans="2:8" x14ac:dyDescent="0.25">
      <c r="B14" s="14">
        <v>2</v>
      </c>
      <c r="C14" s="14" t="s">
        <v>746</v>
      </c>
      <c r="D14" s="14" t="s">
        <v>847</v>
      </c>
      <c r="E14" s="14">
        <v>2</v>
      </c>
      <c r="F14" s="315" t="s">
        <v>1372</v>
      </c>
      <c r="G14" s="14">
        <v>2.5</v>
      </c>
      <c r="H14" s="356">
        <v>109494</v>
      </c>
    </row>
    <row r="15" spans="2:8" x14ac:dyDescent="0.25">
      <c r="B15" s="14">
        <v>2</v>
      </c>
      <c r="C15" s="14" t="s">
        <v>746</v>
      </c>
      <c r="D15" s="14" t="s">
        <v>859</v>
      </c>
      <c r="E15" s="14">
        <v>4</v>
      </c>
      <c r="F15" s="315" t="s">
        <v>1373</v>
      </c>
      <c r="G15" s="14">
        <v>2.5</v>
      </c>
      <c r="H15" s="356">
        <v>110279</v>
      </c>
    </row>
    <row r="16" spans="2:8" x14ac:dyDescent="0.25">
      <c r="B16" s="14">
        <v>2</v>
      </c>
      <c r="C16" s="14" t="s">
        <v>746</v>
      </c>
      <c r="D16" s="14" t="s">
        <v>865</v>
      </c>
      <c r="E16" s="14">
        <v>5</v>
      </c>
      <c r="F16" s="315" t="s">
        <v>1374</v>
      </c>
      <c r="G16" s="14">
        <v>2.5</v>
      </c>
      <c r="H16" s="356">
        <v>109520</v>
      </c>
    </row>
    <row r="17" spans="2:8" x14ac:dyDescent="0.25">
      <c r="B17" s="14">
        <v>2</v>
      </c>
      <c r="C17" s="14" t="s">
        <v>746</v>
      </c>
      <c r="D17" s="14" t="s">
        <v>871</v>
      </c>
      <c r="E17" s="14">
        <v>6</v>
      </c>
      <c r="F17" s="315" t="s">
        <v>1375</v>
      </c>
      <c r="G17" s="14">
        <v>2.5</v>
      </c>
      <c r="H17" s="356">
        <v>109493</v>
      </c>
    </row>
    <row r="18" spans="2:8" x14ac:dyDescent="0.25">
      <c r="B18" s="14">
        <v>2</v>
      </c>
      <c r="C18" s="14" t="s">
        <v>746</v>
      </c>
      <c r="D18" s="14" t="s">
        <v>877</v>
      </c>
      <c r="E18" s="14">
        <v>7</v>
      </c>
      <c r="F18" s="315" t="s">
        <v>1376</v>
      </c>
      <c r="G18" s="14">
        <v>2.5</v>
      </c>
      <c r="H18" s="356">
        <v>110278</v>
      </c>
    </row>
    <row r="19" spans="2:8" x14ac:dyDescent="0.25">
      <c r="B19" s="14">
        <v>2</v>
      </c>
      <c r="C19" s="14" t="s">
        <v>746</v>
      </c>
      <c r="D19" s="14">
        <v>40</v>
      </c>
      <c r="E19" s="14">
        <v>8</v>
      </c>
      <c r="F19" s="315" t="s">
        <v>1377</v>
      </c>
      <c r="G19" s="14">
        <v>2.5</v>
      </c>
      <c r="H19" s="356">
        <v>110290</v>
      </c>
    </row>
    <row r="20" spans="2:8" x14ac:dyDescent="0.25">
      <c r="B20" s="14">
        <v>2</v>
      </c>
      <c r="C20" s="14" t="s">
        <v>746</v>
      </c>
      <c r="D20" s="14">
        <v>41</v>
      </c>
      <c r="E20" s="14">
        <v>9</v>
      </c>
      <c r="F20" s="315" t="s">
        <v>1378</v>
      </c>
      <c r="G20" s="14">
        <v>2.5</v>
      </c>
      <c r="H20" s="356">
        <v>110287</v>
      </c>
    </row>
    <row r="21" spans="2:8" x14ac:dyDescent="0.25">
      <c r="B21" s="14">
        <v>2</v>
      </c>
      <c r="C21" s="14" t="s">
        <v>746</v>
      </c>
      <c r="D21" s="14">
        <v>42</v>
      </c>
      <c r="E21" s="14" t="s">
        <v>915</v>
      </c>
      <c r="F21" s="315" t="s">
        <v>1379</v>
      </c>
      <c r="G21" s="14">
        <v>2.5</v>
      </c>
      <c r="H21" s="356">
        <v>110289</v>
      </c>
    </row>
    <row r="22" spans="2:8" x14ac:dyDescent="0.25">
      <c r="B22" s="14">
        <v>2</v>
      </c>
      <c r="C22" s="14" t="s">
        <v>746</v>
      </c>
      <c r="D22" s="14">
        <v>43</v>
      </c>
      <c r="E22" s="14" t="s">
        <v>921</v>
      </c>
      <c r="F22" s="315" t="s">
        <v>1380</v>
      </c>
      <c r="G22" s="14">
        <v>2.5</v>
      </c>
      <c r="H22" s="356">
        <v>110288</v>
      </c>
    </row>
    <row r="23" spans="2:8" x14ac:dyDescent="0.25">
      <c r="B23" s="14">
        <v>2</v>
      </c>
      <c r="C23" s="14" t="s">
        <v>779</v>
      </c>
      <c r="D23" s="14"/>
      <c r="F23" t="s">
        <v>1381</v>
      </c>
      <c r="G23" s="14">
        <v>2.5</v>
      </c>
    </row>
  </sheetData>
  <pageMargins left="0.7" right="0.7" top="0.75" bottom="0.75" header="0.51180555555555496" footer="0.51180555555555496"/>
  <pageSetup paperSize="0" scale="0" firstPageNumber="0" orientation="portrait" usePrinterDefaults="0" horizontalDpi="0" verticalDpi="0" copie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29"/>
  <sheetViews>
    <sheetView zoomScale="80" zoomScaleNormal="80" workbookViewId="0">
      <pane ySplit="2745" activePane="bottomLeft"/>
      <selection pane="bottomLeft" activeCell="B1" sqref="B1"/>
    </sheetView>
  </sheetViews>
  <sheetFormatPr defaultRowHeight="15" x14ac:dyDescent="0.25"/>
  <cols>
    <col min="1" max="1" width="8.5703125"/>
    <col min="2" max="2" width="16.7109375" customWidth="1"/>
    <col min="3" max="3" width="37.7109375" customWidth="1"/>
    <col min="4" max="4" width="29.7109375"/>
    <col min="5" max="5" width="3.85546875" customWidth="1"/>
    <col min="6" max="15" width="3.7109375"/>
    <col min="16" max="16" width="0" style="14" hidden="1"/>
    <col min="17" max="17" width="0" hidden="1"/>
    <col min="18" max="18" width="29.7109375" customWidth="1"/>
    <col min="19" max="19" width="33.7109375" customWidth="1"/>
    <col min="20" max="20" width="0" style="14" hidden="1"/>
    <col min="21" max="23" width="0" hidden="1"/>
    <col min="24" max="24" width="7.28515625"/>
    <col min="25" max="1025" width="8.5703125"/>
  </cols>
  <sheetData>
    <row r="1" spans="1:24" x14ac:dyDescent="0.25">
      <c r="P1"/>
      <c r="T1"/>
    </row>
    <row r="2" spans="1:24" s="15" customFormat="1" ht="142.5" customHeight="1" x14ac:dyDescent="0.25">
      <c r="B2" s="16" t="s">
        <v>168</v>
      </c>
      <c r="C2" s="17" t="s">
        <v>169</v>
      </c>
      <c r="D2" s="17" t="s">
        <v>170</v>
      </c>
      <c r="E2" s="18" t="s">
        <v>171</v>
      </c>
      <c r="F2" s="18" t="s">
        <v>172</v>
      </c>
      <c r="G2" s="18" t="s">
        <v>173</v>
      </c>
      <c r="H2" s="18" t="s">
        <v>174</v>
      </c>
      <c r="I2" s="18" t="s">
        <v>175</v>
      </c>
      <c r="J2" s="18" t="s">
        <v>176</v>
      </c>
      <c r="K2" s="18" t="s">
        <v>177</v>
      </c>
      <c r="L2" s="18" t="s">
        <v>178</v>
      </c>
      <c r="M2" s="18" t="s">
        <v>179</v>
      </c>
      <c r="N2" s="18" t="s">
        <v>180</v>
      </c>
      <c r="O2" s="18" t="s">
        <v>181</v>
      </c>
      <c r="P2" s="19" t="s">
        <v>182</v>
      </c>
      <c r="Q2" s="17" t="s">
        <v>183</v>
      </c>
      <c r="R2" s="17" t="s">
        <v>184</v>
      </c>
      <c r="S2" s="20" t="s">
        <v>185</v>
      </c>
      <c r="T2" s="21" t="s">
        <v>186</v>
      </c>
      <c r="U2" s="22" t="s">
        <v>187</v>
      </c>
      <c r="V2" s="23" t="s">
        <v>188</v>
      </c>
      <c r="W2" s="24" t="s">
        <v>189</v>
      </c>
    </row>
    <row r="3" spans="1:24" ht="18.75" x14ac:dyDescent="0.3">
      <c r="A3" s="25"/>
      <c r="B3" s="407" t="s">
        <v>190</v>
      </c>
      <c r="C3" s="407"/>
      <c r="D3" s="26"/>
      <c r="E3" s="26"/>
      <c r="F3" s="26"/>
      <c r="G3" s="26"/>
      <c r="H3" s="26"/>
      <c r="I3" s="26"/>
      <c r="J3" s="26"/>
      <c r="K3" s="26"/>
      <c r="L3" s="26"/>
      <c r="M3" s="26"/>
      <c r="N3" s="26"/>
      <c r="O3" s="26"/>
      <c r="P3" s="27"/>
      <c r="Q3" s="26"/>
      <c r="R3" s="26"/>
      <c r="S3" s="26"/>
      <c r="T3" s="27"/>
      <c r="U3" s="26"/>
      <c r="V3" s="28"/>
      <c r="W3" s="29"/>
      <c r="X3" s="30"/>
    </row>
    <row r="4" spans="1:24" ht="15.75" x14ac:dyDescent="0.25">
      <c r="A4" s="25"/>
      <c r="B4" s="31" t="s">
        <v>168</v>
      </c>
      <c r="C4" s="32" t="s">
        <v>169</v>
      </c>
      <c r="D4" s="32" t="s">
        <v>170</v>
      </c>
      <c r="E4" s="33"/>
      <c r="F4" s="34"/>
      <c r="G4" s="34"/>
      <c r="H4" s="34"/>
      <c r="I4" s="34"/>
      <c r="J4" s="34"/>
      <c r="K4" s="34"/>
      <c r="L4" s="34"/>
      <c r="M4" s="34"/>
      <c r="N4" s="34"/>
      <c r="O4" s="34"/>
      <c r="P4" s="35"/>
      <c r="Q4" s="32" t="s">
        <v>183</v>
      </c>
      <c r="R4" s="32" t="s">
        <v>184</v>
      </c>
      <c r="S4" s="36"/>
      <c r="T4" s="37"/>
      <c r="U4" s="25"/>
      <c r="V4" s="38"/>
      <c r="W4" s="39"/>
      <c r="X4" s="30"/>
    </row>
    <row r="5" spans="1:24" x14ac:dyDescent="0.25">
      <c r="B5" s="40" t="s">
        <v>191</v>
      </c>
      <c r="C5" s="41" t="s">
        <v>192</v>
      </c>
      <c r="D5" s="41" t="s">
        <v>193</v>
      </c>
      <c r="E5" s="41"/>
      <c r="F5" s="41"/>
      <c r="G5" s="41"/>
      <c r="H5" s="41"/>
      <c r="I5" s="41"/>
      <c r="J5" s="41"/>
      <c r="K5" s="41"/>
      <c r="L5" s="41"/>
      <c r="M5" s="41">
        <v>1</v>
      </c>
      <c r="N5" s="41"/>
      <c r="O5" s="41"/>
      <c r="P5" s="42"/>
      <c r="Q5" s="41"/>
      <c r="R5" s="41" t="s">
        <v>194</v>
      </c>
      <c r="S5" s="43" t="s">
        <v>195</v>
      </c>
      <c r="T5" s="44"/>
      <c r="U5" s="45"/>
      <c r="V5" s="46"/>
      <c r="W5" s="47"/>
    </row>
    <row r="6" spans="1:24" ht="15.75" x14ac:dyDescent="0.25">
      <c r="B6" s="40" t="s">
        <v>196</v>
      </c>
      <c r="C6" s="41" t="s">
        <v>197</v>
      </c>
      <c r="D6" s="41" t="s">
        <v>193</v>
      </c>
      <c r="E6" s="41"/>
      <c r="F6" s="41"/>
      <c r="G6" s="41"/>
      <c r="H6" s="41"/>
      <c r="I6" s="41"/>
      <c r="J6" s="41"/>
      <c r="K6" s="41"/>
      <c r="L6" s="41"/>
      <c r="M6" s="41">
        <v>1</v>
      </c>
      <c r="N6" s="41"/>
      <c r="O6" s="41"/>
      <c r="P6" s="48"/>
      <c r="Q6" s="41">
        <v>8</v>
      </c>
      <c r="R6" s="41" t="s">
        <v>194</v>
      </c>
      <c r="S6" s="43" t="s">
        <v>195</v>
      </c>
      <c r="T6" s="44"/>
      <c r="U6" s="45"/>
      <c r="V6" s="46"/>
      <c r="W6" s="47"/>
    </row>
    <row r="7" spans="1:24" ht="15.75" x14ac:dyDescent="0.25">
      <c r="B7" s="40" t="s">
        <v>198</v>
      </c>
      <c r="C7" s="41" t="s">
        <v>199</v>
      </c>
      <c r="D7" s="41" t="s">
        <v>193</v>
      </c>
      <c r="E7" s="41"/>
      <c r="F7" s="41"/>
      <c r="G7" s="41"/>
      <c r="H7" s="41"/>
      <c r="I7" s="41"/>
      <c r="J7" s="41"/>
      <c r="K7" s="41"/>
      <c r="L7" s="41"/>
      <c r="M7" s="41">
        <v>1</v>
      </c>
      <c r="N7" s="41"/>
      <c r="O7" s="41"/>
      <c r="P7" s="48"/>
      <c r="Q7" s="41">
        <v>8</v>
      </c>
      <c r="R7" s="41" t="s">
        <v>194</v>
      </c>
      <c r="S7" s="43" t="s">
        <v>195</v>
      </c>
      <c r="T7" s="44"/>
      <c r="U7" s="45"/>
      <c r="V7" s="46"/>
      <c r="W7" s="47"/>
    </row>
    <row r="8" spans="1:24" ht="15.75" x14ac:dyDescent="0.25">
      <c r="B8" s="40" t="s">
        <v>200</v>
      </c>
      <c r="C8" s="41" t="s">
        <v>201</v>
      </c>
      <c r="D8" s="41" t="s">
        <v>193</v>
      </c>
      <c r="E8" s="41"/>
      <c r="F8" s="41"/>
      <c r="G8" s="41"/>
      <c r="H8" s="41"/>
      <c r="I8" s="41"/>
      <c r="J8" s="41"/>
      <c r="K8" s="41"/>
      <c r="L8" s="41"/>
      <c r="M8" s="41">
        <v>1</v>
      </c>
      <c r="N8" s="41"/>
      <c r="O8" s="41"/>
      <c r="P8" s="48"/>
      <c r="Q8" s="41">
        <v>8</v>
      </c>
      <c r="R8" s="41" t="s">
        <v>194</v>
      </c>
      <c r="S8" s="43" t="s">
        <v>195</v>
      </c>
      <c r="T8" s="44"/>
      <c r="U8" s="45"/>
      <c r="V8" s="46"/>
      <c r="W8" s="47"/>
    </row>
    <row r="9" spans="1:24" ht="15.75" x14ac:dyDescent="0.25">
      <c r="B9" s="40" t="s">
        <v>202</v>
      </c>
      <c r="C9" s="41" t="s">
        <v>203</v>
      </c>
      <c r="D9" s="41" t="s">
        <v>193</v>
      </c>
      <c r="E9" s="41"/>
      <c r="F9" s="41"/>
      <c r="G9" s="41"/>
      <c r="H9" s="41"/>
      <c r="I9" s="41"/>
      <c r="J9" s="41"/>
      <c r="K9" s="41"/>
      <c r="L9" s="41"/>
      <c r="M9" s="41">
        <v>1</v>
      </c>
      <c r="N9" s="41"/>
      <c r="O9" s="41"/>
      <c r="P9" s="48"/>
      <c r="Q9" s="41">
        <v>8</v>
      </c>
      <c r="R9" s="41" t="s">
        <v>194</v>
      </c>
      <c r="S9" s="43" t="s">
        <v>195</v>
      </c>
      <c r="T9" s="44"/>
      <c r="U9" s="45"/>
      <c r="V9" s="46"/>
      <c r="W9" s="47"/>
    </row>
    <row r="10" spans="1:24" ht="15.75" x14ac:dyDescent="0.25">
      <c r="B10" s="40" t="s">
        <v>204</v>
      </c>
      <c r="C10" s="41" t="s">
        <v>205</v>
      </c>
      <c r="D10" s="41" t="s">
        <v>193</v>
      </c>
      <c r="E10" s="41"/>
      <c r="F10" s="41"/>
      <c r="G10" s="41"/>
      <c r="H10" s="41"/>
      <c r="I10" s="41"/>
      <c r="J10" s="41"/>
      <c r="K10" s="41"/>
      <c r="L10" s="41"/>
      <c r="M10" s="41">
        <v>1</v>
      </c>
      <c r="N10" s="41"/>
      <c r="O10" s="41"/>
      <c r="P10" s="48"/>
      <c r="Q10" s="41">
        <v>8</v>
      </c>
      <c r="R10" s="41" t="s">
        <v>194</v>
      </c>
      <c r="S10" s="43" t="s">
        <v>195</v>
      </c>
      <c r="T10" s="44"/>
      <c r="U10" s="45"/>
      <c r="V10" s="46"/>
      <c r="W10" s="47"/>
    </row>
    <row r="11" spans="1:24" x14ac:dyDescent="0.25">
      <c r="B11" s="40" t="s">
        <v>206</v>
      </c>
      <c r="C11" s="41" t="s">
        <v>207</v>
      </c>
      <c r="D11" s="41" t="s">
        <v>193</v>
      </c>
      <c r="E11" s="41"/>
      <c r="F11" s="41"/>
      <c r="G11" s="41"/>
      <c r="H11" s="41"/>
      <c r="I11" s="41"/>
      <c r="J11" s="41"/>
      <c r="K11" s="41"/>
      <c r="L11" s="41"/>
      <c r="M11" s="41">
        <v>1</v>
      </c>
      <c r="N11" s="41"/>
      <c r="O11" s="41"/>
      <c r="P11" s="49"/>
      <c r="Q11" s="41"/>
      <c r="R11" s="41" t="s">
        <v>194</v>
      </c>
      <c r="S11" s="43" t="s">
        <v>195</v>
      </c>
      <c r="T11" s="44"/>
      <c r="U11" s="45"/>
      <c r="V11" s="46"/>
      <c r="W11" s="47"/>
    </row>
    <row r="12" spans="1:24" x14ac:dyDescent="0.25">
      <c r="B12" s="40" t="s">
        <v>208</v>
      </c>
      <c r="C12" s="41" t="s">
        <v>209</v>
      </c>
      <c r="D12" s="41" t="s">
        <v>193</v>
      </c>
      <c r="E12" s="41"/>
      <c r="F12" s="41"/>
      <c r="G12" s="41"/>
      <c r="H12" s="41"/>
      <c r="I12" s="41"/>
      <c r="J12" s="41"/>
      <c r="K12" s="41"/>
      <c r="L12" s="41"/>
      <c r="M12" s="41">
        <v>1</v>
      </c>
      <c r="N12" s="41"/>
      <c r="O12" s="41"/>
      <c r="P12" s="49"/>
      <c r="Q12" s="41">
        <v>8</v>
      </c>
      <c r="R12" s="41" t="s">
        <v>194</v>
      </c>
      <c r="S12" s="43" t="s">
        <v>195</v>
      </c>
      <c r="T12" s="44"/>
      <c r="U12" s="45"/>
      <c r="V12" s="46"/>
      <c r="W12" s="47"/>
    </row>
    <row r="13" spans="1:24" ht="15.75" x14ac:dyDescent="0.25">
      <c r="B13" s="40" t="s">
        <v>210</v>
      </c>
      <c r="C13" s="41" t="s">
        <v>211</v>
      </c>
      <c r="D13" s="41" t="s">
        <v>193</v>
      </c>
      <c r="E13" s="41"/>
      <c r="F13" s="41"/>
      <c r="G13" s="41"/>
      <c r="H13" s="41"/>
      <c r="I13" s="41"/>
      <c r="J13" s="41"/>
      <c r="K13" s="41"/>
      <c r="L13" s="41"/>
      <c r="M13" s="41">
        <v>1</v>
      </c>
      <c r="N13" s="41"/>
      <c r="O13" s="41"/>
      <c r="P13" s="48"/>
      <c r="Q13" s="41">
        <v>8</v>
      </c>
      <c r="R13" s="41" t="s">
        <v>194</v>
      </c>
      <c r="S13" s="43" t="s">
        <v>195</v>
      </c>
      <c r="T13" s="44"/>
      <c r="U13" s="45"/>
      <c r="V13" s="46"/>
      <c r="W13" s="47"/>
    </row>
    <row r="14" spans="1:24" x14ac:dyDescent="0.25">
      <c r="B14" s="50" t="s">
        <v>212</v>
      </c>
      <c r="C14" s="51" t="s">
        <v>213</v>
      </c>
      <c r="D14" s="51" t="s">
        <v>193</v>
      </c>
      <c r="E14" s="51"/>
      <c r="F14" s="51"/>
      <c r="G14" s="51"/>
      <c r="H14" s="51"/>
      <c r="I14" s="51"/>
      <c r="J14" s="51"/>
      <c r="K14" s="51"/>
      <c r="L14" s="51"/>
      <c r="M14" s="51">
        <v>1</v>
      </c>
      <c r="N14" s="51"/>
      <c r="O14" s="51"/>
      <c r="P14" s="49">
        <v>1</v>
      </c>
      <c r="Q14" s="51">
        <v>8</v>
      </c>
      <c r="R14" s="51" t="s">
        <v>194</v>
      </c>
      <c r="S14" s="52" t="s">
        <v>195</v>
      </c>
      <c r="T14" s="44"/>
      <c r="U14" s="45"/>
      <c r="V14" s="46"/>
      <c r="W14" s="47"/>
    </row>
    <row r="15" spans="1:24" ht="15.75" thickBot="1" x14ac:dyDescent="0.3">
      <c r="B15" s="50" t="s">
        <v>1424</v>
      </c>
      <c r="C15" s="54"/>
      <c r="D15" s="51" t="s">
        <v>193</v>
      </c>
      <c r="E15" s="54"/>
      <c r="F15" s="54"/>
      <c r="G15" s="54"/>
      <c r="H15" s="54"/>
      <c r="I15" s="54"/>
      <c r="J15" s="54"/>
      <c r="K15" s="54"/>
      <c r="L15" s="54"/>
      <c r="M15" s="51">
        <v>1</v>
      </c>
      <c r="N15" s="51"/>
      <c r="O15" s="51"/>
      <c r="P15" s="49">
        <v>1</v>
      </c>
      <c r="Q15" s="51">
        <v>8</v>
      </c>
      <c r="R15" s="51" t="s">
        <v>194</v>
      </c>
      <c r="S15" s="52" t="s">
        <v>195</v>
      </c>
      <c r="T15" s="37"/>
      <c r="U15" s="25"/>
      <c r="V15" s="38"/>
      <c r="W15" s="39"/>
    </row>
    <row r="16" spans="1:24" ht="19.5" thickBot="1" x14ac:dyDescent="0.35">
      <c r="A16" s="25"/>
      <c r="B16" s="407" t="s">
        <v>214</v>
      </c>
      <c r="C16" s="407"/>
      <c r="D16" s="26"/>
      <c r="E16" s="26"/>
      <c r="F16" s="26"/>
      <c r="G16" s="26"/>
      <c r="H16" s="26"/>
      <c r="I16" s="26"/>
      <c r="J16" s="26"/>
      <c r="K16" s="26"/>
      <c r="L16" s="26"/>
      <c r="M16" s="26"/>
      <c r="N16" s="26"/>
      <c r="O16" s="26"/>
      <c r="P16" s="27"/>
      <c r="Q16" s="26"/>
      <c r="R16" s="26"/>
      <c r="S16" s="26"/>
      <c r="T16" s="27"/>
      <c r="U16" s="26"/>
      <c r="V16" s="28"/>
      <c r="W16" s="29"/>
    </row>
    <row r="17" spans="1:23" ht="15.75" x14ac:dyDescent="0.25">
      <c r="B17" s="31" t="s">
        <v>168</v>
      </c>
      <c r="C17" s="32" t="s">
        <v>169</v>
      </c>
      <c r="D17" s="32" t="s">
        <v>170</v>
      </c>
      <c r="E17" s="33"/>
      <c r="F17" s="34"/>
      <c r="G17" s="34"/>
      <c r="H17" s="34"/>
      <c r="I17" s="34"/>
      <c r="J17" s="34"/>
      <c r="K17" s="34"/>
      <c r="L17" s="34"/>
      <c r="M17" s="34"/>
      <c r="N17" s="34"/>
      <c r="O17" s="34"/>
      <c r="P17" s="35"/>
      <c r="Q17" s="32" t="s">
        <v>183</v>
      </c>
      <c r="R17" s="32" t="s">
        <v>184</v>
      </c>
      <c r="S17" s="36"/>
      <c r="T17" s="44"/>
      <c r="U17" s="41"/>
      <c r="V17" s="41"/>
      <c r="W17" s="41"/>
    </row>
    <row r="18" spans="1:23" ht="15.75" x14ac:dyDescent="0.25">
      <c r="B18" s="57" t="s">
        <v>215</v>
      </c>
      <c r="C18" s="41" t="s">
        <v>216</v>
      </c>
      <c r="D18" s="41" t="s">
        <v>217</v>
      </c>
      <c r="E18" s="41"/>
      <c r="F18" s="41"/>
      <c r="G18" s="41"/>
      <c r="H18" s="41"/>
      <c r="I18" s="41"/>
      <c r="J18" s="41"/>
      <c r="K18" s="41"/>
      <c r="L18" s="41"/>
      <c r="M18" s="41">
        <v>1</v>
      </c>
      <c r="N18" s="41"/>
      <c r="O18" s="41"/>
      <c r="P18" s="58"/>
      <c r="Q18" s="41">
        <v>8</v>
      </c>
      <c r="R18" s="41" t="s">
        <v>194</v>
      </c>
      <c r="S18" s="43" t="s">
        <v>195</v>
      </c>
      <c r="T18" s="44"/>
      <c r="U18" s="41"/>
      <c r="V18" s="41"/>
      <c r="W18" s="41"/>
    </row>
    <row r="19" spans="1:23" x14ac:dyDescent="0.25">
      <c r="B19" s="59" t="s">
        <v>218</v>
      </c>
      <c r="C19" s="51" t="s">
        <v>219</v>
      </c>
      <c r="D19" s="51" t="s">
        <v>217</v>
      </c>
      <c r="E19" s="51"/>
      <c r="F19" s="51"/>
      <c r="G19" s="51"/>
      <c r="H19" s="51"/>
      <c r="I19" s="51"/>
      <c r="J19" s="51"/>
      <c r="K19" s="51"/>
      <c r="L19" s="51"/>
      <c r="M19" s="51">
        <v>1</v>
      </c>
      <c r="N19" s="51"/>
      <c r="O19" s="51"/>
      <c r="P19" s="408">
        <v>1</v>
      </c>
      <c r="Q19" s="51">
        <v>8</v>
      </c>
      <c r="R19" s="51" t="s">
        <v>194</v>
      </c>
      <c r="S19" s="52" t="s">
        <v>195</v>
      </c>
      <c r="T19" s="44"/>
      <c r="U19" s="41"/>
      <c r="V19" s="41"/>
      <c r="W19" s="41"/>
    </row>
    <row r="20" spans="1:23" x14ac:dyDescent="0.25">
      <c r="B20" s="57" t="s">
        <v>220</v>
      </c>
      <c r="C20" s="41" t="s">
        <v>221</v>
      </c>
      <c r="D20" s="41" t="s">
        <v>217</v>
      </c>
      <c r="E20" s="41"/>
      <c r="F20" s="41"/>
      <c r="G20" s="41"/>
      <c r="H20" s="41"/>
      <c r="I20" s="41"/>
      <c r="J20" s="41"/>
      <c r="K20" s="41"/>
      <c r="L20" s="41"/>
      <c r="M20" s="41">
        <v>1</v>
      </c>
      <c r="N20" s="41"/>
      <c r="O20" s="41"/>
      <c r="P20" s="408"/>
      <c r="Q20" s="41"/>
      <c r="R20" s="41"/>
      <c r="S20" s="43"/>
      <c r="T20" s="44"/>
      <c r="U20" s="41"/>
      <c r="V20" s="41"/>
      <c r="W20" s="41"/>
    </row>
    <row r="21" spans="1:23" x14ac:dyDescent="0.25">
      <c r="B21" s="57" t="s">
        <v>222</v>
      </c>
      <c r="C21" s="41" t="s">
        <v>221</v>
      </c>
      <c r="D21" s="41" t="s">
        <v>217</v>
      </c>
      <c r="E21" s="41"/>
      <c r="F21" s="41"/>
      <c r="G21" s="41"/>
      <c r="H21" s="41"/>
      <c r="I21" s="41"/>
      <c r="J21" s="41"/>
      <c r="K21" s="41"/>
      <c r="L21" s="41"/>
      <c r="M21" s="41">
        <v>1</v>
      </c>
      <c r="N21" s="41"/>
      <c r="O21" s="41"/>
      <c r="P21" s="408"/>
      <c r="Q21" s="41">
        <v>8</v>
      </c>
      <c r="R21" s="41" t="s">
        <v>194</v>
      </c>
      <c r="S21" s="43" t="s">
        <v>195</v>
      </c>
      <c r="T21" s="44"/>
      <c r="U21" s="41"/>
      <c r="V21" s="41"/>
      <c r="W21" s="41"/>
    </row>
    <row r="22" spans="1:23" x14ac:dyDescent="0.25">
      <c r="B22" s="57" t="s">
        <v>223</v>
      </c>
      <c r="C22" s="41" t="s">
        <v>221</v>
      </c>
      <c r="D22" s="41" t="s">
        <v>217</v>
      </c>
      <c r="E22" s="41"/>
      <c r="F22" s="41"/>
      <c r="G22" s="41"/>
      <c r="H22" s="41"/>
      <c r="I22" s="41"/>
      <c r="J22" s="41"/>
      <c r="K22" s="41"/>
      <c r="L22" s="41"/>
      <c r="M22" s="41">
        <v>1</v>
      </c>
      <c r="N22" s="41"/>
      <c r="O22" s="41"/>
      <c r="P22" s="60"/>
      <c r="Q22" s="41"/>
      <c r="R22" s="41"/>
      <c r="S22" s="43"/>
      <c r="T22" s="44"/>
      <c r="U22" s="41"/>
      <c r="V22" s="41"/>
      <c r="W22" s="41"/>
    </row>
    <row r="23" spans="1:23" x14ac:dyDescent="0.25">
      <c r="B23" s="61" t="s">
        <v>224</v>
      </c>
      <c r="C23" s="62" t="s">
        <v>225</v>
      </c>
      <c r="D23" s="62" t="s">
        <v>217</v>
      </c>
      <c r="E23" s="62"/>
      <c r="F23" s="62"/>
      <c r="G23" s="62"/>
      <c r="H23" s="62"/>
      <c r="I23" s="62"/>
      <c r="J23" s="62"/>
      <c r="K23" s="62"/>
      <c r="L23" s="62"/>
      <c r="M23" s="62">
        <v>1</v>
      </c>
      <c r="N23" s="62"/>
      <c r="O23" s="62"/>
      <c r="P23" s="63">
        <v>1</v>
      </c>
      <c r="Q23" s="62">
        <v>8</v>
      </c>
      <c r="R23" s="62" t="s">
        <v>194</v>
      </c>
      <c r="S23" s="64" t="s">
        <v>195</v>
      </c>
      <c r="T23" s="44"/>
      <c r="U23" s="41"/>
      <c r="V23" s="41"/>
      <c r="W23" s="41"/>
    </row>
    <row r="24" spans="1:23" x14ac:dyDescent="0.25">
      <c r="B24" s="53"/>
      <c r="C24" s="54"/>
      <c r="D24" s="54"/>
      <c r="E24" s="54"/>
      <c r="F24" s="54"/>
      <c r="G24" s="54"/>
      <c r="H24" s="54"/>
      <c r="I24" s="54"/>
      <c r="J24" s="54"/>
      <c r="K24" s="54"/>
      <c r="L24" s="54"/>
      <c r="M24" s="54"/>
      <c r="N24" s="54"/>
      <c r="O24" s="54"/>
      <c r="P24" s="55"/>
      <c r="Q24" s="54"/>
      <c r="R24" s="54"/>
      <c r="S24" s="56"/>
      <c r="T24" s="44"/>
      <c r="U24" s="41"/>
      <c r="V24" s="41"/>
      <c r="W24" s="41"/>
    </row>
    <row r="25" spans="1:23" ht="18.75" x14ac:dyDescent="0.3">
      <c r="A25" s="25"/>
      <c r="B25" s="409" t="s">
        <v>226</v>
      </c>
      <c r="C25" s="409"/>
      <c r="D25" s="25"/>
      <c r="E25" s="25"/>
      <c r="F25" s="25"/>
      <c r="G25" s="25"/>
      <c r="H25" s="25"/>
      <c r="I25" s="25"/>
      <c r="J25" s="25"/>
      <c r="K25" s="25"/>
      <c r="L25" s="25"/>
      <c r="M25" s="25"/>
      <c r="N25" s="25"/>
      <c r="O25" s="25"/>
      <c r="P25" s="37"/>
      <c r="Q25" s="25"/>
      <c r="R25" s="25"/>
      <c r="S25" s="25"/>
      <c r="T25" s="27"/>
      <c r="U25" s="26"/>
      <c r="V25" s="28"/>
      <c r="W25" s="29"/>
    </row>
    <row r="26" spans="1:23" ht="15.75" x14ac:dyDescent="0.25">
      <c r="B26" s="31" t="s">
        <v>168</v>
      </c>
      <c r="C26" s="32" t="s">
        <v>169</v>
      </c>
      <c r="D26" s="32" t="s">
        <v>170</v>
      </c>
      <c r="E26" s="33"/>
      <c r="F26" s="34"/>
      <c r="G26" s="34"/>
      <c r="H26" s="34"/>
      <c r="I26" s="34"/>
      <c r="J26" s="34"/>
      <c r="K26" s="34"/>
      <c r="L26" s="34"/>
      <c r="M26" s="34"/>
      <c r="N26" s="34"/>
      <c r="O26" s="34"/>
      <c r="P26" s="35"/>
      <c r="Q26" s="32" t="s">
        <v>183</v>
      </c>
      <c r="R26" s="32" t="s">
        <v>184</v>
      </c>
      <c r="S26" s="36"/>
      <c r="T26" s="44"/>
      <c r="U26" s="45"/>
      <c r="V26" s="46"/>
      <c r="W26" s="47"/>
    </row>
    <row r="27" spans="1:23" x14ac:dyDescent="0.25">
      <c r="B27" s="66" t="s">
        <v>227</v>
      </c>
      <c r="C27" s="51" t="s">
        <v>228</v>
      </c>
      <c r="D27" s="51" t="s">
        <v>229</v>
      </c>
      <c r="E27" s="51">
        <v>1</v>
      </c>
      <c r="F27" s="51"/>
      <c r="G27" s="51"/>
      <c r="H27" s="51"/>
      <c r="I27" s="51"/>
      <c r="J27" s="51"/>
      <c r="K27" s="51"/>
      <c r="L27" s="51"/>
      <c r="M27" s="51"/>
      <c r="N27" s="51"/>
      <c r="O27" s="51"/>
      <c r="P27" s="42">
        <v>1</v>
      </c>
      <c r="Q27" s="51">
        <v>2</v>
      </c>
      <c r="R27" s="51"/>
      <c r="S27" s="52" t="s">
        <v>230</v>
      </c>
      <c r="T27" s="44"/>
      <c r="U27" s="45"/>
      <c r="V27" s="46"/>
      <c r="W27" s="47"/>
    </row>
    <row r="28" spans="1:23" x14ac:dyDescent="0.25">
      <c r="B28" s="67" t="s">
        <v>231</v>
      </c>
      <c r="C28" s="41" t="s">
        <v>232</v>
      </c>
      <c r="D28" s="41" t="s">
        <v>229</v>
      </c>
      <c r="E28" s="41">
        <v>1</v>
      </c>
      <c r="F28" s="41"/>
      <c r="G28" s="41"/>
      <c r="H28" s="41"/>
      <c r="I28" s="41"/>
      <c r="J28" s="41"/>
      <c r="K28" s="41"/>
      <c r="L28" s="41"/>
      <c r="M28" s="41"/>
      <c r="N28" s="41"/>
      <c r="O28" s="41"/>
      <c r="P28" s="68">
        <v>1</v>
      </c>
      <c r="Q28" s="41">
        <v>2</v>
      </c>
      <c r="R28" s="41"/>
      <c r="S28" s="43" t="s">
        <v>230</v>
      </c>
      <c r="T28" s="44"/>
      <c r="U28" s="45"/>
      <c r="V28" s="46"/>
      <c r="W28" s="47"/>
    </row>
    <row r="29" spans="1:23" x14ac:dyDescent="0.25">
      <c r="B29" s="67" t="s">
        <v>233</v>
      </c>
      <c r="C29" s="41" t="s">
        <v>234</v>
      </c>
      <c r="D29" s="41" t="s">
        <v>229</v>
      </c>
      <c r="E29" s="41">
        <v>1</v>
      </c>
      <c r="F29" s="41"/>
      <c r="G29" s="41"/>
      <c r="H29" s="41"/>
      <c r="I29" s="41"/>
      <c r="J29" s="41"/>
      <c r="K29" s="41"/>
      <c r="L29" s="41"/>
      <c r="M29" s="41"/>
      <c r="N29" s="41"/>
      <c r="O29" s="41"/>
      <c r="P29" s="68">
        <v>1</v>
      </c>
      <c r="Q29" s="41">
        <v>2</v>
      </c>
      <c r="R29" s="41"/>
      <c r="S29" s="43" t="s">
        <v>230</v>
      </c>
      <c r="T29" s="44"/>
      <c r="U29" s="45"/>
      <c r="V29" s="46"/>
      <c r="W29" s="47"/>
    </row>
    <row r="30" spans="1:23" x14ac:dyDescent="0.25">
      <c r="B30" s="69" t="s">
        <v>235</v>
      </c>
      <c r="C30" s="70" t="s">
        <v>236</v>
      </c>
      <c r="D30" s="70" t="s">
        <v>229</v>
      </c>
      <c r="E30" s="70">
        <v>1</v>
      </c>
      <c r="F30" s="70"/>
      <c r="G30" s="70"/>
      <c r="H30" s="70"/>
      <c r="I30" s="70"/>
      <c r="J30" s="70"/>
      <c r="K30" s="70"/>
      <c r="L30" s="70"/>
      <c r="M30" s="70"/>
      <c r="N30" s="70"/>
      <c r="O30" s="70"/>
      <c r="P30" s="71">
        <v>1</v>
      </c>
      <c r="Q30" s="70">
        <v>2</v>
      </c>
      <c r="R30" s="70"/>
      <c r="S30" s="72" t="s">
        <v>230</v>
      </c>
      <c r="T30" s="44"/>
      <c r="U30" s="45"/>
      <c r="V30" s="46"/>
      <c r="W30" s="47"/>
    </row>
    <row r="31" spans="1:23" x14ac:dyDescent="0.25">
      <c r="B31" s="67" t="s">
        <v>237</v>
      </c>
      <c r="C31" s="41" t="s">
        <v>238</v>
      </c>
      <c r="D31" s="41" t="s">
        <v>229</v>
      </c>
      <c r="E31" s="41">
        <v>1</v>
      </c>
      <c r="F31" s="41"/>
      <c r="G31" s="41"/>
      <c r="H31" s="41"/>
      <c r="I31" s="41"/>
      <c r="J31" s="41"/>
      <c r="K31" s="41"/>
      <c r="L31" s="41"/>
      <c r="M31" s="41"/>
      <c r="N31" s="41"/>
      <c r="O31" s="41"/>
      <c r="P31" s="68">
        <v>1</v>
      </c>
      <c r="Q31" s="41">
        <v>2</v>
      </c>
      <c r="R31" s="41"/>
      <c r="S31" s="43" t="s">
        <v>230</v>
      </c>
      <c r="T31" s="44"/>
      <c r="U31" s="45"/>
      <c r="V31" s="46"/>
      <c r="W31" s="47"/>
    </row>
    <row r="32" spans="1:23" x14ac:dyDescent="0.25">
      <c r="B32" s="67" t="s">
        <v>239</v>
      </c>
      <c r="C32" s="41" t="s">
        <v>240</v>
      </c>
      <c r="D32" s="41" t="s">
        <v>241</v>
      </c>
      <c r="E32" s="41">
        <v>1</v>
      </c>
      <c r="F32" s="41"/>
      <c r="G32" s="41"/>
      <c r="H32" s="41"/>
      <c r="I32" s="41"/>
      <c r="J32" s="41"/>
      <c r="K32" s="41"/>
      <c r="L32" s="41"/>
      <c r="M32" s="41"/>
      <c r="N32" s="41"/>
      <c r="O32" s="41"/>
      <c r="P32" s="68">
        <v>1</v>
      </c>
      <c r="Q32" s="41">
        <v>2</v>
      </c>
      <c r="R32" s="41"/>
      <c r="S32" s="43" t="s">
        <v>230</v>
      </c>
      <c r="T32" s="44"/>
      <c r="U32" s="45"/>
      <c r="V32" s="46"/>
      <c r="W32" s="47"/>
    </row>
    <row r="33" spans="1:24" x14ac:dyDescent="0.25">
      <c r="B33" s="67" t="s">
        <v>242</v>
      </c>
      <c r="C33" s="41" t="s">
        <v>243</v>
      </c>
      <c r="D33" s="41" t="s">
        <v>241</v>
      </c>
      <c r="E33" s="41">
        <v>1</v>
      </c>
      <c r="F33" s="41"/>
      <c r="G33" s="41"/>
      <c r="H33" s="41"/>
      <c r="I33" s="41"/>
      <c r="J33" s="41"/>
      <c r="K33" s="41"/>
      <c r="L33" s="41"/>
      <c r="M33" s="41"/>
      <c r="N33" s="41"/>
      <c r="O33" s="41"/>
      <c r="P33" s="68">
        <v>1</v>
      </c>
      <c r="Q33" s="41">
        <v>2</v>
      </c>
      <c r="R33" s="41"/>
      <c r="S33" s="43" t="s">
        <v>230</v>
      </c>
      <c r="T33" s="44"/>
      <c r="U33" s="45"/>
      <c r="V33" s="46"/>
      <c r="W33" s="47"/>
    </row>
    <row r="34" spans="1:24" x14ac:dyDescent="0.25">
      <c r="B34" s="73" t="s">
        <v>244</v>
      </c>
      <c r="C34" s="41" t="s">
        <v>245</v>
      </c>
      <c r="D34" s="41" t="s">
        <v>246</v>
      </c>
      <c r="E34" s="41"/>
      <c r="F34" s="41">
        <v>1</v>
      </c>
      <c r="G34" s="41"/>
      <c r="H34" s="41"/>
      <c r="I34" s="41"/>
      <c r="J34" s="41"/>
      <c r="K34" s="41"/>
      <c r="L34" s="41"/>
      <c r="M34" s="41"/>
      <c r="N34" s="41"/>
      <c r="O34" s="41"/>
      <c r="P34" s="68">
        <v>1</v>
      </c>
      <c r="Q34" s="41">
        <v>2</v>
      </c>
      <c r="R34" s="41"/>
      <c r="S34" s="43"/>
      <c r="T34" s="44"/>
      <c r="U34" s="45"/>
      <c r="V34" s="46"/>
      <c r="W34" s="47"/>
    </row>
    <row r="35" spans="1:24" x14ac:dyDescent="0.25">
      <c r="B35" s="53"/>
      <c r="C35" s="54"/>
      <c r="D35" s="54"/>
      <c r="E35" s="54"/>
      <c r="F35" s="54"/>
      <c r="G35" s="54"/>
      <c r="H35" s="54"/>
      <c r="I35" s="54"/>
      <c r="J35" s="54"/>
      <c r="K35" s="54"/>
      <c r="L35" s="54"/>
      <c r="M35" s="54"/>
      <c r="N35" s="54"/>
      <c r="O35" s="54"/>
      <c r="P35" s="55"/>
      <c r="Q35" s="54"/>
      <c r="R35" s="74"/>
      <c r="S35" s="75"/>
      <c r="T35" s="76"/>
      <c r="U35" s="77"/>
      <c r="V35" s="54"/>
      <c r="W35" s="56"/>
    </row>
    <row r="36" spans="1:24" ht="18.75" x14ac:dyDescent="0.3">
      <c r="A36" s="25"/>
      <c r="B36" s="407" t="s">
        <v>247</v>
      </c>
      <c r="C36" s="407"/>
      <c r="D36" s="26"/>
      <c r="E36" s="26"/>
      <c r="F36" s="26"/>
      <c r="G36" s="26"/>
      <c r="H36" s="26"/>
      <c r="I36" s="26"/>
      <c r="J36" s="26"/>
      <c r="K36" s="26"/>
      <c r="L36" s="26"/>
      <c r="M36" s="26"/>
      <c r="N36" s="26"/>
      <c r="O36" s="26"/>
      <c r="P36" s="27"/>
      <c r="Q36" s="26"/>
      <c r="R36" s="26"/>
      <c r="S36" s="26"/>
      <c r="T36" s="27"/>
      <c r="U36" s="26"/>
      <c r="V36" s="28"/>
      <c r="W36" s="29"/>
    </row>
    <row r="37" spans="1:24" ht="15.75" x14ac:dyDescent="0.25">
      <c r="B37" s="31" t="s">
        <v>168</v>
      </c>
      <c r="C37" s="32" t="s">
        <v>169</v>
      </c>
      <c r="D37" s="32" t="s">
        <v>170</v>
      </c>
      <c r="E37" s="33"/>
      <c r="F37" s="34"/>
      <c r="G37" s="34"/>
      <c r="H37" s="34"/>
      <c r="I37" s="34"/>
      <c r="J37" s="34"/>
      <c r="K37" s="34"/>
      <c r="L37" s="34"/>
      <c r="M37" s="34"/>
      <c r="N37" s="34"/>
      <c r="O37" s="34"/>
      <c r="P37" s="35"/>
      <c r="Q37" s="32" t="s">
        <v>183</v>
      </c>
      <c r="R37" s="32" t="s">
        <v>184</v>
      </c>
      <c r="S37" s="36"/>
      <c r="T37" s="44"/>
      <c r="U37" s="45"/>
      <c r="V37" s="46"/>
      <c r="W37" s="47"/>
    </row>
    <row r="38" spans="1:24" x14ac:dyDescent="0.25">
      <c r="B38" s="50" t="s">
        <v>248</v>
      </c>
      <c r="C38" s="51" t="s">
        <v>249</v>
      </c>
      <c r="D38" s="51" t="s">
        <v>250</v>
      </c>
      <c r="E38" s="51"/>
      <c r="F38" s="51">
        <v>1</v>
      </c>
      <c r="G38" s="51"/>
      <c r="H38" s="51"/>
      <c r="I38" s="51"/>
      <c r="J38" s="51"/>
      <c r="K38" s="51"/>
      <c r="L38" s="51"/>
      <c r="M38" s="51"/>
      <c r="N38" s="51"/>
      <c r="O38" s="51"/>
      <c r="P38" s="42">
        <v>1</v>
      </c>
      <c r="Q38" s="51"/>
      <c r="R38" s="51"/>
      <c r="S38" s="52" t="s">
        <v>251</v>
      </c>
      <c r="T38" s="44"/>
      <c r="U38" s="45"/>
      <c r="V38" s="46"/>
      <c r="W38" s="47"/>
    </row>
    <row r="39" spans="1:24" x14ac:dyDescent="0.25">
      <c r="B39" s="78" t="s">
        <v>252</v>
      </c>
      <c r="C39" s="54" t="s">
        <v>253</v>
      </c>
      <c r="D39" s="54" t="s">
        <v>250</v>
      </c>
      <c r="E39" s="54"/>
      <c r="F39" s="54">
        <v>1</v>
      </c>
      <c r="G39" s="54"/>
      <c r="H39" s="54"/>
      <c r="I39" s="54"/>
      <c r="J39" s="54"/>
      <c r="K39" s="54"/>
      <c r="L39" s="54"/>
      <c r="M39" s="54"/>
      <c r="N39" s="54"/>
      <c r="O39" s="54"/>
      <c r="P39" s="55">
        <v>1</v>
      </c>
      <c r="Q39" s="54"/>
      <c r="R39" s="54"/>
      <c r="S39" s="56" t="s">
        <v>251</v>
      </c>
      <c r="T39" s="79"/>
      <c r="U39" s="80"/>
      <c r="V39" s="81"/>
      <c r="W39" s="82"/>
    </row>
    <row r="40" spans="1:24" ht="19.5" thickBot="1" x14ac:dyDescent="0.35">
      <c r="A40" s="25"/>
      <c r="B40" s="409" t="s">
        <v>254</v>
      </c>
      <c r="C40" s="409"/>
      <c r="D40" s="25"/>
      <c r="E40" s="25"/>
      <c r="F40" s="25"/>
      <c r="G40" s="25"/>
      <c r="H40" s="25"/>
      <c r="I40" s="25"/>
      <c r="J40" s="25"/>
      <c r="K40" s="25"/>
      <c r="L40" s="25"/>
      <c r="M40" s="25"/>
      <c r="N40" s="25"/>
      <c r="O40" s="25"/>
      <c r="P40" s="37"/>
      <c r="Q40" s="25"/>
      <c r="R40" s="25"/>
      <c r="S40" s="25"/>
      <c r="T40" s="37"/>
      <c r="U40" s="25"/>
      <c r="V40" s="38"/>
      <c r="W40" s="39"/>
      <c r="X40" s="25"/>
    </row>
    <row r="41" spans="1:24" ht="16.5" thickBot="1" x14ac:dyDescent="0.3">
      <c r="B41" s="31" t="s">
        <v>168</v>
      </c>
      <c r="C41" s="32" t="s">
        <v>169</v>
      </c>
      <c r="D41" s="32" t="s">
        <v>170</v>
      </c>
      <c r="E41" s="33"/>
      <c r="F41" s="34"/>
      <c r="G41" s="34"/>
      <c r="H41" s="34"/>
      <c r="I41" s="34"/>
      <c r="J41" s="34"/>
      <c r="K41" s="34"/>
      <c r="L41" s="34"/>
      <c r="M41" s="34"/>
      <c r="N41" s="34"/>
      <c r="O41" s="34"/>
      <c r="P41" s="35"/>
      <c r="Q41" s="32" t="s">
        <v>183</v>
      </c>
      <c r="R41" s="32" t="s">
        <v>184</v>
      </c>
      <c r="S41" s="36"/>
      <c r="T41" s="44"/>
      <c r="U41" s="45"/>
      <c r="V41" s="46"/>
      <c r="W41" s="47"/>
      <c r="X41" s="374" t="s">
        <v>255</v>
      </c>
    </row>
    <row r="42" spans="1:24" x14ac:dyDescent="0.25">
      <c r="B42" s="84" t="s">
        <v>256</v>
      </c>
      <c r="C42" s="51" t="s">
        <v>257</v>
      </c>
      <c r="D42" s="51" t="s">
        <v>258</v>
      </c>
      <c r="E42" s="51"/>
      <c r="F42" s="51"/>
      <c r="G42" s="51"/>
      <c r="H42" s="51"/>
      <c r="I42" s="51"/>
      <c r="J42" s="51"/>
      <c r="K42" s="51">
        <v>2</v>
      </c>
      <c r="L42" s="51"/>
      <c r="M42" s="51"/>
      <c r="N42" s="51"/>
      <c r="O42" s="51"/>
      <c r="P42" s="42">
        <v>2</v>
      </c>
      <c r="Q42" s="51">
        <v>2</v>
      </c>
      <c r="R42" s="85" t="s">
        <v>259</v>
      </c>
      <c r="S42" s="52" t="s">
        <v>260</v>
      </c>
      <c r="T42" s="86"/>
      <c r="U42" s="45"/>
      <c r="V42" s="46"/>
      <c r="W42" s="47"/>
    </row>
    <row r="43" spans="1:24" x14ac:dyDescent="0.25">
      <c r="A43" s="87"/>
      <c r="B43" s="88" t="s">
        <v>261</v>
      </c>
      <c r="C43" s="41" t="s">
        <v>262</v>
      </c>
      <c r="D43" s="41" t="s">
        <v>258</v>
      </c>
      <c r="E43" s="41"/>
      <c r="F43" s="41"/>
      <c r="G43" s="41"/>
      <c r="H43" s="41"/>
      <c r="I43" s="41"/>
      <c r="J43" s="41"/>
      <c r="K43" s="41">
        <v>2</v>
      </c>
      <c r="L43" s="41"/>
      <c r="M43" s="41"/>
      <c r="N43" s="41"/>
      <c r="O43" s="41"/>
      <c r="P43" s="68">
        <v>2</v>
      </c>
      <c r="Q43" s="41"/>
      <c r="R43" s="89" t="s">
        <v>259</v>
      </c>
      <c r="S43" s="43" t="s">
        <v>260</v>
      </c>
      <c r="T43" s="86"/>
      <c r="U43" s="45"/>
      <c r="V43" s="46"/>
      <c r="W43" s="47"/>
    </row>
    <row r="44" spans="1:24" x14ac:dyDescent="0.25">
      <c r="A44" s="87"/>
      <c r="B44" s="88" t="s">
        <v>263</v>
      </c>
      <c r="C44" s="41" t="s">
        <v>264</v>
      </c>
      <c r="D44" s="41" t="s">
        <v>258</v>
      </c>
      <c r="E44" s="41"/>
      <c r="F44" s="41"/>
      <c r="G44" s="41"/>
      <c r="H44" s="41"/>
      <c r="I44" s="41"/>
      <c r="J44" s="41"/>
      <c r="K44" s="41">
        <v>2</v>
      </c>
      <c r="L44" s="41"/>
      <c r="M44" s="41"/>
      <c r="N44" s="41"/>
      <c r="O44" s="41"/>
      <c r="P44" s="68">
        <v>2</v>
      </c>
      <c r="Q44" s="41">
        <v>2</v>
      </c>
      <c r="R44" s="89" t="s">
        <v>259</v>
      </c>
      <c r="S44" s="43" t="s">
        <v>260</v>
      </c>
      <c r="T44" s="86"/>
      <c r="U44" s="45"/>
      <c r="V44" s="46"/>
      <c r="W44" s="47"/>
    </row>
    <row r="45" spans="1:24" x14ac:dyDescent="0.25">
      <c r="B45" s="88" t="s">
        <v>265</v>
      </c>
      <c r="C45" s="41" t="s">
        <v>266</v>
      </c>
      <c r="D45" s="41" t="s">
        <v>258</v>
      </c>
      <c r="E45" s="41"/>
      <c r="F45" s="41"/>
      <c r="G45" s="41"/>
      <c r="H45" s="41"/>
      <c r="I45" s="41"/>
      <c r="J45" s="41"/>
      <c r="K45" s="41">
        <v>2</v>
      </c>
      <c r="L45" s="41"/>
      <c r="M45" s="41"/>
      <c r="N45" s="41"/>
      <c r="O45" s="41"/>
      <c r="P45" s="68">
        <v>2</v>
      </c>
      <c r="Q45" s="41">
        <v>5</v>
      </c>
      <c r="R45" s="89" t="s">
        <v>259</v>
      </c>
      <c r="S45" s="43" t="s">
        <v>260</v>
      </c>
      <c r="T45" s="86"/>
      <c r="U45" s="45"/>
      <c r="V45" s="46"/>
      <c r="W45" s="47"/>
    </row>
    <row r="46" spans="1:24" x14ac:dyDescent="0.25">
      <c r="B46" s="90" t="s">
        <v>267</v>
      </c>
      <c r="C46" s="41" t="s">
        <v>257</v>
      </c>
      <c r="D46" s="41" t="s">
        <v>258</v>
      </c>
      <c r="E46" s="41">
        <v>1</v>
      </c>
      <c r="F46" s="41"/>
      <c r="G46" s="41"/>
      <c r="H46" s="41"/>
      <c r="I46" s="41"/>
      <c r="J46" s="41"/>
      <c r="K46" s="41"/>
      <c r="L46" s="41"/>
      <c r="M46" s="41"/>
      <c r="N46" s="41"/>
      <c r="O46" s="41"/>
      <c r="P46" s="68">
        <v>2</v>
      </c>
      <c r="Q46" s="41">
        <v>2</v>
      </c>
      <c r="R46" s="89" t="s">
        <v>268</v>
      </c>
      <c r="S46" s="43" t="s">
        <v>230</v>
      </c>
      <c r="T46" s="86"/>
      <c r="U46" s="45"/>
      <c r="V46" s="46"/>
      <c r="W46" s="47"/>
    </row>
    <row r="47" spans="1:24" x14ac:dyDescent="0.25">
      <c r="A47" s="87"/>
      <c r="B47" s="90" t="s">
        <v>269</v>
      </c>
      <c r="C47" s="41" t="s">
        <v>262</v>
      </c>
      <c r="D47" s="41" t="s">
        <v>258</v>
      </c>
      <c r="E47" s="41">
        <v>1</v>
      </c>
      <c r="F47" s="41"/>
      <c r="G47" s="41"/>
      <c r="H47" s="41"/>
      <c r="I47" s="41"/>
      <c r="J47" s="41"/>
      <c r="K47" s="41"/>
      <c r="L47" s="41"/>
      <c r="M47" s="41"/>
      <c r="N47" s="41"/>
      <c r="O47" s="41"/>
      <c r="P47" s="68">
        <v>2</v>
      </c>
      <c r="Q47" s="41"/>
      <c r="R47" s="89" t="s">
        <v>268</v>
      </c>
      <c r="S47" s="43" t="s">
        <v>230</v>
      </c>
      <c r="T47" s="86"/>
      <c r="U47" s="45"/>
      <c r="V47" s="46"/>
      <c r="W47" s="47"/>
    </row>
    <row r="48" spans="1:24" x14ac:dyDescent="0.25">
      <c r="A48" s="87"/>
      <c r="B48" s="90" t="s">
        <v>270</v>
      </c>
      <c r="C48" s="41" t="s">
        <v>264</v>
      </c>
      <c r="D48" s="41" t="s">
        <v>258</v>
      </c>
      <c r="E48" s="41">
        <v>1</v>
      </c>
      <c r="F48" s="41"/>
      <c r="G48" s="41"/>
      <c r="H48" s="41"/>
      <c r="I48" s="41"/>
      <c r="J48" s="41"/>
      <c r="K48" s="41"/>
      <c r="L48" s="41"/>
      <c r="M48" s="41"/>
      <c r="N48" s="41"/>
      <c r="O48" s="41"/>
      <c r="P48" s="68">
        <v>2</v>
      </c>
      <c r="Q48" s="41">
        <v>2</v>
      </c>
      <c r="R48" s="89" t="s">
        <v>268</v>
      </c>
      <c r="S48" s="43" t="s">
        <v>230</v>
      </c>
      <c r="T48" s="86"/>
      <c r="U48" s="45"/>
      <c r="V48" s="46"/>
      <c r="W48" s="47"/>
    </row>
    <row r="49" spans="1:23" x14ac:dyDescent="0.25">
      <c r="B49" s="90" t="s">
        <v>271</v>
      </c>
      <c r="C49" s="41" t="s">
        <v>266</v>
      </c>
      <c r="D49" s="41" t="s">
        <v>258</v>
      </c>
      <c r="E49" s="41">
        <v>1</v>
      </c>
      <c r="F49" s="41"/>
      <c r="G49" s="41"/>
      <c r="H49" s="41"/>
      <c r="I49" s="41"/>
      <c r="J49" s="41"/>
      <c r="K49" s="41"/>
      <c r="L49" s="41"/>
      <c r="M49" s="41"/>
      <c r="N49" s="41"/>
      <c r="O49" s="41"/>
      <c r="P49" s="68">
        <v>2</v>
      </c>
      <c r="Q49" s="41">
        <v>5</v>
      </c>
      <c r="R49" s="89" t="s">
        <v>268</v>
      </c>
      <c r="S49" s="43" t="s">
        <v>230</v>
      </c>
      <c r="T49" s="86"/>
      <c r="U49" s="45"/>
      <c r="V49" s="46"/>
      <c r="W49" s="47"/>
    </row>
    <row r="50" spans="1:23" x14ac:dyDescent="0.25">
      <c r="B50" s="90" t="s">
        <v>272</v>
      </c>
      <c r="C50" s="41" t="s">
        <v>273</v>
      </c>
      <c r="D50" s="41" t="s">
        <v>274</v>
      </c>
      <c r="E50" s="41"/>
      <c r="F50" s="41"/>
      <c r="G50" s="41"/>
      <c r="H50" s="41"/>
      <c r="I50" s="41"/>
      <c r="J50" s="41"/>
      <c r="K50" s="41">
        <v>1</v>
      </c>
      <c r="L50" s="41"/>
      <c r="M50" s="41"/>
      <c r="N50" s="41"/>
      <c r="O50" s="41"/>
      <c r="P50" s="68"/>
      <c r="Q50" s="41"/>
      <c r="R50" s="89" t="s">
        <v>275</v>
      </c>
      <c r="S50" s="43" t="s">
        <v>230</v>
      </c>
      <c r="T50" s="86"/>
      <c r="U50" s="45"/>
      <c r="V50" s="46"/>
      <c r="W50" s="47"/>
    </row>
    <row r="51" spans="1:23" x14ac:dyDescent="0.25">
      <c r="B51" s="73" t="s">
        <v>276</v>
      </c>
      <c r="C51" s="41" t="s">
        <v>277</v>
      </c>
      <c r="D51" s="41" t="s">
        <v>278</v>
      </c>
      <c r="E51" s="41"/>
      <c r="F51" s="41"/>
      <c r="G51" s="41"/>
      <c r="H51" s="41"/>
      <c r="I51" s="41"/>
      <c r="J51" s="41"/>
      <c r="K51" s="41">
        <v>1</v>
      </c>
      <c r="L51" s="41"/>
      <c r="M51" s="41"/>
      <c r="N51" s="41"/>
      <c r="O51" s="41"/>
      <c r="P51" s="68"/>
      <c r="Q51" s="41"/>
      <c r="R51" s="89"/>
      <c r="S51" s="91"/>
      <c r="T51" s="86"/>
      <c r="U51" s="45"/>
      <c r="V51" s="46"/>
      <c r="W51" s="47"/>
    </row>
    <row r="52" spans="1:23" x14ac:dyDescent="0.25">
      <c r="B52" s="73" t="s">
        <v>279</v>
      </c>
      <c r="C52" s="41" t="s">
        <v>273</v>
      </c>
      <c r="D52" s="41" t="s">
        <v>278</v>
      </c>
      <c r="E52" s="41"/>
      <c r="F52" s="41"/>
      <c r="G52" s="41"/>
      <c r="H52" s="41"/>
      <c r="I52" s="41"/>
      <c r="J52" s="41"/>
      <c r="K52" s="41">
        <v>1</v>
      </c>
      <c r="L52" s="41"/>
      <c r="M52" s="41"/>
      <c r="N52" s="41"/>
      <c r="O52" s="41"/>
      <c r="P52" s="68"/>
      <c r="Q52" s="41"/>
      <c r="R52" s="89"/>
      <c r="S52" s="91"/>
      <c r="T52" s="86"/>
      <c r="U52" s="45"/>
      <c r="V52" s="46"/>
      <c r="W52" s="47"/>
    </row>
    <row r="53" spans="1:23" x14ac:dyDescent="0.25">
      <c r="B53" s="73" t="s">
        <v>280</v>
      </c>
      <c r="C53" s="41" t="s">
        <v>281</v>
      </c>
      <c r="D53" s="41" t="s">
        <v>278</v>
      </c>
      <c r="E53" s="41"/>
      <c r="F53" s="41"/>
      <c r="G53" s="41"/>
      <c r="H53" s="41"/>
      <c r="I53" s="41"/>
      <c r="J53" s="41"/>
      <c r="K53" s="41">
        <v>1</v>
      </c>
      <c r="L53" s="41"/>
      <c r="M53" s="41"/>
      <c r="N53" s="41"/>
      <c r="O53" s="41"/>
      <c r="P53" s="68"/>
      <c r="Q53" s="41"/>
      <c r="R53" s="89"/>
      <c r="S53" s="91"/>
      <c r="T53" s="86"/>
      <c r="U53" s="45"/>
      <c r="V53" s="46"/>
      <c r="W53" s="47"/>
    </row>
    <row r="54" spans="1:23" x14ac:dyDescent="0.25">
      <c r="B54" s="40" t="s">
        <v>282</v>
      </c>
      <c r="C54" s="41" t="s">
        <v>283</v>
      </c>
      <c r="D54" s="41" t="s">
        <v>284</v>
      </c>
      <c r="E54" s="41">
        <v>1</v>
      </c>
      <c r="F54" s="41"/>
      <c r="G54" s="41"/>
      <c r="H54" s="41"/>
      <c r="I54" s="41">
        <v>1</v>
      </c>
      <c r="J54" s="41"/>
      <c r="K54" s="41"/>
      <c r="L54" s="41"/>
      <c r="M54" s="41"/>
      <c r="N54" s="41"/>
      <c r="O54" s="41"/>
      <c r="P54" s="68">
        <v>1</v>
      </c>
      <c r="Q54" s="41"/>
      <c r="R54" s="41"/>
      <c r="S54" s="43"/>
      <c r="T54" s="86"/>
      <c r="U54" s="45"/>
      <c r="V54" s="46"/>
      <c r="W54" s="47"/>
    </row>
    <row r="55" spans="1:23" x14ac:dyDescent="0.25">
      <c r="B55" s="40" t="s">
        <v>285</v>
      </c>
      <c r="C55" s="41" t="s">
        <v>286</v>
      </c>
      <c r="D55" s="41" t="s">
        <v>284</v>
      </c>
      <c r="E55" s="41">
        <v>1</v>
      </c>
      <c r="F55" s="41"/>
      <c r="G55" s="41"/>
      <c r="H55" s="41"/>
      <c r="I55" s="41">
        <v>1</v>
      </c>
      <c r="J55" s="41"/>
      <c r="K55" s="41"/>
      <c r="L55" s="41"/>
      <c r="M55" s="41"/>
      <c r="N55" s="41"/>
      <c r="O55" s="41"/>
      <c r="P55" s="68">
        <v>1</v>
      </c>
      <c r="Q55" s="41"/>
      <c r="R55" s="41"/>
      <c r="S55" s="43"/>
      <c r="T55" s="86"/>
      <c r="U55" s="45"/>
      <c r="V55" s="46"/>
      <c r="W55" s="47"/>
    </row>
    <row r="56" spans="1:23" ht="15.75" thickBot="1" x14ac:dyDescent="0.3">
      <c r="B56" s="369" t="s">
        <v>272</v>
      </c>
      <c r="C56" s="92" t="s">
        <v>1436</v>
      </c>
      <c r="D56" s="92" t="s">
        <v>287</v>
      </c>
      <c r="E56" s="92"/>
      <c r="F56" s="92"/>
      <c r="G56" s="92"/>
      <c r="H56" s="92"/>
      <c r="I56" s="92"/>
      <c r="J56" s="92"/>
      <c r="K56" s="92">
        <v>1</v>
      </c>
      <c r="L56" s="92"/>
      <c r="M56" s="92"/>
      <c r="N56" s="92"/>
      <c r="O56" s="92"/>
      <c r="P56" s="93"/>
      <c r="Q56" s="92"/>
      <c r="R56" s="370" t="s">
        <v>1434</v>
      </c>
      <c r="S56" s="94" t="s">
        <v>1435</v>
      </c>
      <c r="T56" s="95"/>
      <c r="U56" s="96"/>
      <c r="V56" s="97"/>
      <c r="W56" s="98"/>
    </row>
    <row r="57" spans="1:23" ht="15.75" thickBot="1" x14ac:dyDescent="0.3">
      <c r="B57" s="99" t="s">
        <v>288</v>
      </c>
      <c r="C57" s="100" t="s">
        <v>289</v>
      </c>
      <c r="D57" s="100" t="s">
        <v>287</v>
      </c>
      <c r="E57" s="100"/>
      <c r="F57" s="100"/>
      <c r="G57" s="100"/>
      <c r="H57" s="100"/>
      <c r="I57" s="100"/>
      <c r="J57" s="100"/>
      <c r="K57" s="100">
        <v>1</v>
      </c>
      <c r="L57" s="371"/>
      <c r="M57" s="371"/>
      <c r="N57" s="371"/>
      <c r="O57" s="371"/>
      <c r="P57" s="55"/>
      <c r="Q57" s="54"/>
      <c r="R57" s="372" t="s">
        <v>1434</v>
      </c>
      <c r="S57" s="373" t="s">
        <v>1435</v>
      </c>
      <c r="T57" s="101"/>
      <c r="U57" s="102"/>
      <c r="V57" s="38"/>
      <c r="W57" s="39"/>
    </row>
    <row r="58" spans="1:23" ht="19.5" thickBot="1" x14ac:dyDescent="0.35">
      <c r="A58" s="25"/>
      <c r="B58" s="409" t="s">
        <v>290</v>
      </c>
      <c r="C58" s="409"/>
      <c r="D58" s="25"/>
      <c r="E58" s="25"/>
      <c r="F58" s="25"/>
      <c r="G58" s="25"/>
      <c r="H58" s="25"/>
      <c r="I58" s="25"/>
      <c r="J58" s="25"/>
      <c r="K58" s="25"/>
      <c r="L58" s="25"/>
      <c r="M58" s="25"/>
      <c r="N58" s="25"/>
      <c r="O58" s="25"/>
      <c r="P58" s="37"/>
      <c r="Q58" s="25"/>
      <c r="R58" s="25"/>
      <c r="S58" s="25"/>
      <c r="T58" s="37"/>
      <c r="U58" s="25"/>
      <c r="V58" s="38"/>
      <c r="W58" s="39"/>
    </row>
    <row r="59" spans="1:23" ht="15.75" x14ac:dyDescent="0.25">
      <c r="B59" s="31" t="s">
        <v>168</v>
      </c>
      <c r="C59" s="32" t="s">
        <v>169</v>
      </c>
      <c r="D59" s="32" t="s">
        <v>170</v>
      </c>
      <c r="E59" s="33"/>
      <c r="F59" s="34"/>
      <c r="G59" s="34"/>
      <c r="H59" s="34"/>
      <c r="I59" s="34"/>
      <c r="J59" s="34"/>
      <c r="K59" s="34"/>
      <c r="L59" s="34"/>
      <c r="M59" s="34"/>
      <c r="N59" s="34"/>
      <c r="O59" s="34"/>
      <c r="P59" s="35"/>
      <c r="Q59" s="32" t="s">
        <v>183</v>
      </c>
      <c r="R59" s="32" t="s">
        <v>184</v>
      </c>
      <c r="S59" s="36"/>
      <c r="T59" s="44"/>
      <c r="U59" s="45"/>
      <c r="V59" s="46"/>
      <c r="W59" s="47"/>
    </row>
    <row r="60" spans="1:23" s="12" customFormat="1" ht="15.75" x14ac:dyDescent="0.25">
      <c r="B60" s="103" t="s">
        <v>291</v>
      </c>
      <c r="C60" s="104" t="s">
        <v>292</v>
      </c>
      <c r="D60" s="104" t="s">
        <v>293</v>
      </c>
      <c r="E60" s="104"/>
      <c r="F60" s="104"/>
      <c r="G60" s="104"/>
      <c r="H60" s="104"/>
      <c r="I60" s="104">
        <v>1</v>
      </c>
      <c r="J60" s="104"/>
      <c r="K60" s="104">
        <v>1</v>
      </c>
      <c r="L60" s="104"/>
      <c r="M60" s="104"/>
      <c r="N60" s="104"/>
      <c r="O60" s="104"/>
      <c r="P60" s="105"/>
      <c r="Q60" s="104"/>
      <c r="R60" s="104"/>
      <c r="S60" s="106"/>
      <c r="T60" s="107"/>
      <c r="U60" s="108"/>
      <c r="V60" s="41"/>
      <c r="W60" s="43"/>
    </row>
    <row r="61" spans="1:23" ht="15.75" x14ac:dyDescent="0.25">
      <c r="A61" s="12"/>
      <c r="B61" s="109" t="s">
        <v>294</v>
      </c>
      <c r="C61" s="110" t="s">
        <v>295</v>
      </c>
      <c r="D61" s="110" t="s">
        <v>293</v>
      </c>
      <c r="E61" s="110"/>
      <c r="F61" s="110"/>
      <c r="G61" s="110"/>
      <c r="H61" s="110"/>
      <c r="I61" s="110">
        <v>1</v>
      </c>
      <c r="J61" s="110"/>
      <c r="K61" s="110">
        <v>1</v>
      </c>
      <c r="L61" s="110"/>
      <c r="M61" s="110"/>
      <c r="N61" s="110"/>
      <c r="O61" s="110"/>
      <c r="P61" s="111"/>
      <c r="Q61" s="110"/>
      <c r="R61" s="110"/>
      <c r="S61" s="112"/>
      <c r="T61" s="107"/>
      <c r="U61" s="108"/>
      <c r="V61" s="41"/>
      <c r="W61" s="43"/>
    </row>
    <row r="62" spans="1:23" x14ac:dyDescent="0.25">
      <c r="B62" s="113" t="s">
        <v>296</v>
      </c>
      <c r="C62" s="62" t="s">
        <v>297</v>
      </c>
      <c r="D62" s="62" t="s">
        <v>293</v>
      </c>
      <c r="E62" s="62"/>
      <c r="F62" s="62"/>
      <c r="G62" s="62">
        <v>1</v>
      </c>
      <c r="H62" s="62"/>
      <c r="I62" s="62">
        <v>1</v>
      </c>
      <c r="J62" s="62"/>
      <c r="K62" s="62">
        <v>1</v>
      </c>
      <c r="L62" s="62"/>
      <c r="M62" s="62"/>
      <c r="N62" s="62"/>
      <c r="O62" s="62"/>
      <c r="P62" s="114">
        <v>2</v>
      </c>
      <c r="Q62" s="62"/>
      <c r="R62" s="62"/>
      <c r="S62" s="64" t="s">
        <v>298</v>
      </c>
      <c r="T62" s="79"/>
      <c r="U62" s="80"/>
      <c r="V62" s="81"/>
      <c r="W62" s="82"/>
    </row>
    <row r="63" spans="1:23" x14ac:dyDescent="0.25">
      <c r="B63" s="115" t="s">
        <v>299</v>
      </c>
      <c r="C63" s="41" t="s">
        <v>300</v>
      </c>
      <c r="D63" s="41" t="s">
        <v>293</v>
      </c>
      <c r="E63" s="41"/>
      <c r="F63" s="41"/>
      <c r="G63" s="41">
        <v>1</v>
      </c>
      <c r="H63" s="41"/>
      <c r="I63" s="41">
        <v>1</v>
      </c>
      <c r="J63" s="41"/>
      <c r="K63" s="41">
        <v>1</v>
      </c>
      <c r="L63" s="41"/>
      <c r="M63" s="41"/>
      <c r="N63" s="41"/>
      <c r="O63" s="41"/>
      <c r="P63" s="68">
        <v>2</v>
      </c>
      <c r="Q63" s="41"/>
      <c r="R63" s="41"/>
      <c r="S63" s="43" t="s">
        <v>298</v>
      </c>
      <c r="T63" s="44"/>
      <c r="U63" s="45"/>
      <c r="V63" s="46"/>
      <c r="W63" s="47"/>
    </row>
    <row r="64" spans="1:23" x14ac:dyDescent="0.25">
      <c r="B64" s="53"/>
      <c r="C64" s="54"/>
      <c r="D64" s="54"/>
      <c r="E64" s="54"/>
      <c r="F64" s="54"/>
      <c r="G64" s="54"/>
      <c r="H64" s="54"/>
      <c r="I64" s="54"/>
      <c r="J64" s="54"/>
      <c r="K64" s="54"/>
      <c r="L64" s="54"/>
      <c r="M64" s="54"/>
      <c r="N64" s="54"/>
      <c r="O64" s="54"/>
      <c r="P64" s="55"/>
      <c r="Q64" s="54"/>
      <c r="R64" s="54"/>
      <c r="S64" s="56"/>
      <c r="T64" s="101"/>
      <c r="U64" s="102"/>
      <c r="V64" s="38"/>
      <c r="W64" s="39"/>
    </row>
    <row r="65" spans="1:23" ht="18.75" x14ac:dyDescent="0.3">
      <c r="A65" s="25"/>
      <c r="B65" s="407" t="s">
        <v>301</v>
      </c>
      <c r="C65" s="407"/>
      <c r="D65" s="116"/>
      <c r="E65" s="116"/>
      <c r="F65" s="116"/>
      <c r="G65" s="116"/>
      <c r="H65" s="116"/>
      <c r="I65" s="116"/>
      <c r="J65" s="116"/>
      <c r="K65" s="116"/>
      <c r="L65" s="116"/>
      <c r="M65" s="116"/>
      <c r="N65" s="116"/>
      <c r="O65" s="116"/>
      <c r="P65" s="117"/>
      <c r="Q65" s="116"/>
      <c r="R65" s="116"/>
      <c r="S65" s="116"/>
      <c r="T65" s="118"/>
      <c r="U65" s="28"/>
      <c r="V65" s="28"/>
      <c r="W65" s="29"/>
    </row>
    <row r="66" spans="1:23" ht="15.75" x14ac:dyDescent="0.25">
      <c r="A66" s="25"/>
      <c r="B66" s="31" t="s">
        <v>168</v>
      </c>
      <c r="C66" s="32" t="s">
        <v>169</v>
      </c>
      <c r="D66" s="32" t="s">
        <v>170</v>
      </c>
      <c r="E66" s="33"/>
      <c r="F66" s="34"/>
      <c r="G66" s="34"/>
      <c r="H66" s="34"/>
      <c r="I66" s="34"/>
      <c r="J66" s="34"/>
      <c r="K66" s="34"/>
      <c r="L66" s="34"/>
      <c r="M66" s="34"/>
      <c r="N66" s="34"/>
      <c r="O66" s="34"/>
      <c r="P66" s="35"/>
      <c r="Q66" s="32" t="s">
        <v>183</v>
      </c>
      <c r="R66" s="32" t="s">
        <v>184</v>
      </c>
      <c r="S66" s="36"/>
      <c r="T66" s="119"/>
      <c r="U66" s="120"/>
      <c r="V66" s="120"/>
      <c r="W66" s="121"/>
    </row>
    <row r="67" spans="1:23" x14ac:dyDescent="0.25">
      <c r="B67" s="122" t="s">
        <v>302</v>
      </c>
      <c r="C67" s="123" t="s">
        <v>303</v>
      </c>
      <c r="D67" s="123" t="s">
        <v>304</v>
      </c>
      <c r="E67" s="123"/>
      <c r="F67" s="123"/>
      <c r="G67" s="123"/>
      <c r="H67" s="123"/>
      <c r="I67" s="123"/>
      <c r="J67" s="123"/>
      <c r="K67" s="123"/>
      <c r="L67" s="123"/>
      <c r="M67" s="123"/>
      <c r="N67" s="123"/>
      <c r="O67" s="123">
        <v>1</v>
      </c>
      <c r="P67" s="124"/>
      <c r="Q67" s="123"/>
      <c r="R67" s="123" t="s">
        <v>305</v>
      </c>
      <c r="S67" s="98"/>
      <c r="T67" s="79"/>
      <c r="U67" s="81"/>
      <c r="V67" s="81"/>
      <c r="W67" s="82"/>
    </row>
    <row r="68" spans="1:23" ht="18.75" x14ac:dyDescent="0.3">
      <c r="A68" s="25"/>
      <c r="B68" s="410" t="s">
        <v>306</v>
      </c>
      <c r="C68" s="410"/>
      <c r="D68" s="116"/>
      <c r="E68" s="116"/>
      <c r="F68" s="116"/>
      <c r="G68" s="116"/>
      <c r="H68" s="116"/>
      <c r="I68" s="116"/>
      <c r="J68" s="116"/>
      <c r="K68" s="116"/>
      <c r="L68" s="116"/>
      <c r="M68" s="116"/>
      <c r="N68" s="116"/>
      <c r="O68" s="116"/>
      <c r="P68" s="117"/>
      <c r="Q68" s="116"/>
      <c r="R68" s="116"/>
      <c r="S68" s="116"/>
      <c r="T68" s="118"/>
      <c r="U68" s="28"/>
      <c r="V68" s="28"/>
      <c r="W68" s="29"/>
    </row>
    <row r="69" spans="1:23" ht="15.75" x14ac:dyDescent="0.25">
      <c r="A69" s="25"/>
      <c r="B69" s="31" t="s">
        <v>168</v>
      </c>
      <c r="C69" s="32" t="s">
        <v>169</v>
      </c>
      <c r="D69" s="32" t="s">
        <v>170</v>
      </c>
      <c r="E69" s="33"/>
      <c r="F69" s="34"/>
      <c r="G69" s="34"/>
      <c r="H69" s="34"/>
      <c r="I69" s="34"/>
      <c r="J69" s="34"/>
      <c r="K69" s="34"/>
      <c r="L69" s="34"/>
      <c r="M69" s="34"/>
      <c r="N69" s="34"/>
      <c r="O69" s="34"/>
      <c r="P69" s="35"/>
      <c r="Q69" s="32" t="s">
        <v>183</v>
      </c>
      <c r="R69" s="32" t="s">
        <v>184</v>
      </c>
      <c r="S69" s="36"/>
      <c r="T69" s="101"/>
      <c r="U69" s="38"/>
      <c r="V69" s="38"/>
      <c r="W69" s="39"/>
    </row>
    <row r="70" spans="1:23" x14ac:dyDescent="0.25">
      <c r="B70" s="125"/>
      <c r="C70" s="51" t="s">
        <v>307</v>
      </c>
      <c r="D70" s="51" t="s">
        <v>308</v>
      </c>
      <c r="E70" s="51"/>
      <c r="F70" s="51"/>
      <c r="G70" s="51">
        <v>3</v>
      </c>
      <c r="H70" s="51"/>
      <c r="I70" s="51"/>
      <c r="J70" s="51"/>
      <c r="K70" s="51"/>
      <c r="L70" s="51"/>
      <c r="M70" s="51"/>
      <c r="N70" s="51"/>
      <c r="O70" s="51"/>
      <c r="P70" s="42">
        <v>1</v>
      </c>
      <c r="Q70" s="51">
        <v>2</v>
      </c>
      <c r="R70" s="51" t="s">
        <v>309</v>
      </c>
      <c r="S70" s="52" t="s">
        <v>310</v>
      </c>
      <c r="T70" s="44"/>
      <c r="U70" s="46"/>
      <c r="V70" s="46"/>
      <c r="W70" s="47"/>
    </row>
    <row r="71" spans="1:23" x14ac:dyDescent="0.25">
      <c r="B71" s="126"/>
      <c r="C71" s="41" t="s">
        <v>311</v>
      </c>
      <c r="D71" s="41" t="s">
        <v>308</v>
      </c>
      <c r="E71" s="41"/>
      <c r="F71" s="41"/>
      <c r="G71" s="41">
        <v>1</v>
      </c>
      <c r="H71" s="41"/>
      <c r="I71" s="41"/>
      <c r="J71" s="41"/>
      <c r="K71" s="41"/>
      <c r="L71" s="41"/>
      <c r="M71" s="41"/>
      <c r="N71" s="41"/>
      <c r="O71" s="41"/>
      <c r="P71" s="68">
        <v>1</v>
      </c>
      <c r="Q71" s="41">
        <v>2</v>
      </c>
      <c r="R71" s="41" t="s">
        <v>309</v>
      </c>
      <c r="S71" s="43" t="s">
        <v>310</v>
      </c>
      <c r="T71" s="44"/>
      <c r="U71" s="46"/>
      <c r="V71" s="46"/>
      <c r="W71" s="47"/>
    </row>
    <row r="72" spans="1:23" x14ac:dyDescent="0.25">
      <c r="B72" s="126"/>
      <c r="C72" s="41" t="s">
        <v>312</v>
      </c>
      <c r="D72" s="41" t="s">
        <v>308</v>
      </c>
      <c r="E72" s="41"/>
      <c r="F72" s="41"/>
      <c r="G72" s="41">
        <v>1</v>
      </c>
      <c r="H72" s="41"/>
      <c r="I72" s="41"/>
      <c r="J72" s="41"/>
      <c r="K72" s="41"/>
      <c r="L72" s="41"/>
      <c r="M72" s="41"/>
      <c r="N72" s="41"/>
      <c r="O72" s="41"/>
      <c r="P72" s="68">
        <v>1</v>
      </c>
      <c r="Q72" s="41">
        <v>2</v>
      </c>
      <c r="R72" s="41" t="s">
        <v>309</v>
      </c>
      <c r="S72" s="43" t="s">
        <v>310</v>
      </c>
      <c r="T72" s="44"/>
      <c r="U72" s="46"/>
      <c r="V72" s="46"/>
      <c r="W72" s="47"/>
    </row>
    <row r="73" spans="1:23" x14ac:dyDescent="0.25">
      <c r="B73" s="127"/>
      <c r="C73" s="62" t="s">
        <v>313</v>
      </c>
      <c r="D73" s="62" t="s">
        <v>314</v>
      </c>
      <c r="E73" s="62"/>
      <c r="F73" s="62">
        <v>1</v>
      </c>
      <c r="G73" s="62"/>
      <c r="H73" s="62"/>
      <c r="I73" s="62"/>
      <c r="J73" s="62"/>
      <c r="K73" s="62"/>
      <c r="L73" s="62"/>
      <c r="M73" s="62"/>
      <c r="N73" s="62"/>
      <c r="O73" s="62"/>
      <c r="P73" s="114"/>
      <c r="Q73" s="62"/>
      <c r="R73" s="62"/>
      <c r="S73" s="64"/>
      <c r="T73" s="79"/>
      <c r="U73" s="81"/>
      <c r="V73" s="81"/>
      <c r="W73" s="82"/>
    </row>
    <row r="74" spans="1:23" x14ac:dyDescent="0.25">
      <c r="B74" s="127"/>
      <c r="C74" s="62" t="s">
        <v>315</v>
      </c>
      <c r="D74" s="62" t="s">
        <v>314</v>
      </c>
      <c r="E74" s="62"/>
      <c r="F74" s="62">
        <v>1</v>
      </c>
      <c r="G74" s="62"/>
      <c r="H74" s="62"/>
      <c r="I74" s="62"/>
      <c r="J74" s="62"/>
      <c r="K74" s="62"/>
      <c r="L74" s="62"/>
      <c r="M74" s="62"/>
      <c r="N74" s="62"/>
      <c r="O74" s="62"/>
      <c r="P74" s="114"/>
      <c r="Q74" s="62"/>
      <c r="R74" s="62"/>
      <c r="S74" s="64"/>
      <c r="T74" s="79"/>
      <c r="U74" s="81"/>
      <c r="V74" s="81"/>
      <c r="W74" s="82"/>
    </row>
    <row r="75" spans="1:23" x14ac:dyDescent="0.25">
      <c r="B75" s="127"/>
      <c r="C75" s="62" t="s">
        <v>316</v>
      </c>
      <c r="D75" s="62" t="s">
        <v>308</v>
      </c>
      <c r="E75" s="62"/>
      <c r="F75" s="62"/>
      <c r="G75" s="62"/>
      <c r="H75" s="62"/>
      <c r="I75" s="62"/>
      <c r="J75" s="62"/>
      <c r="K75" s="62">
        <v>1</v>
      </c>
      <c r="L75" s="62"/>
      <c r="M75" s="62"/>
      <c r="N75" s="62"/>
      <c r="O75" s="62"/>
      <c r="P75" s="114"/>
      <c r="Q75" s="62"/>
      <c r="R75" s="62"/>
      <c r="S75" s="64"/>
      <c r="T75" s="79"/>
      <c r="U75" s="81"/>
      <c r="V75" s="81"/>
      <c r="W75" s="82"/>
    </row>
    <row r="76" spans="1:23" x14ac:dyDescent="0.25">
      <c r="B76" s="127"/>
      <c r="C76" s="62" t="s">
        <v>317</v>
      </c>
      <c r="D76" s="62" t="s">
        <v>308</v>
      </c>
      <c r="E76" s="62"/>
      <c r="F76" s="62"/>
      <c r="G76" s="62"/>
      <c r="H76" s="62"/>
      <c r="I76" s="62"/>
      <c r="J76" s="62"/>
      <c r="K76" s="62">
        <v>1</v>
      </c>
      <c r="L76" s="62"/>
      <c r="M76" s="62"/>
      <c r="N76" s="62"/>
      <c r="O76" s="62"/>
      <c r="P76" s="114"/>
      <c r="Q76" s="62"/>
      <c r="R76" s="62"/>
      <c r="S76" s="64"/>
      <c r="T76" s="79"/>
      <c r="U76" s="81"/>
      <c r="V76" s="81"/>
      <c r="W76" s="82"/>
    </row>
    <row r="77" spans="1:23" x14ac:dyDescent="0.25">
      <c r="B77" s="53"/>
      <c r="C77" s="54"/>
      <c r="D77" s="54"/>
      <c r="E77" s="54"/>
      <c r="F77" s="54"/>
      <c r="G77" s="54"/>
      <c r="H77" s="54"/>
      <c r="I77" s="54"/>
      <c r="J77" s="54"/>
      <c r="K77" s="54"/>
      <c r="L77" s="54"/>
      <c r="M77" s="54"/>
      <c r="N77" s="54"/>
      <c r="O77" s="54"/>
      <c r="P77" s="55"/>
      <c r="Q77" s="54"/>
      <c r="R77" s="54"/>
      <c r="S77" s="56"/>
      <c r="T77" s="37"/>
      <c r="U77" s="25"/>
      <c r="V77" s="25"/>
      <c r="W77" s="87"/>
    </row>
    <row r="78" spans="1:23" ht="18.75" x14ac:dyDescent="0.3">
      <c r="A78" s="25"/>
      <c r="B78" s="407" t="s">
        <v>318</v>
      </c>
      <c r="C78" s="407"/>
      <c r="D78" s="26"/>
      <c r="E78" s="26"/>
      <c r="F78" s="26"/>
      <c r="G78" s="26"/>
      <c r="H78" s="26"/>
      <c r="I78" s="26"/>
      <c r="J78" s="26"/>
      <c r="K78" s="26"/>
      <c r="L78" s="26"/>
      <c r="M78" s="26"/>
      <c r="N78" s="26"/>
      <c r="O78" s="26"/>
      <c r="P78" s="27"/>
      <c r="Q78" s="26"/>
      <c r="R78" s="26"/>
      <c r="S78" s="26"/>
      <c r="T78" s="27"/>
      <c r="U78" s="26"/>
      <c r="V78" s="26"/>
      <c r="W78" s="128"/>
    </row>
    <row r="79" spans="1:23" ht="15.75" x14ac:dyDescent="0.25">
      <c r="A79" s="25"/>
      <c r="B79" s="31" t="s">
        <v>168</v>
      </c>
      <c r="C79" s="32" t="s">
        <v>169</v>
      </c>
      <c r="D79" s="32" t="s">
        <v>170</v>
      </c>
      <c r="E79" s="33"/>
      <c r="F79" s="34"/>
      <c r="G79" s="34"/>
      <c r="H79" s="34"/>
      <c r="I79" s="34"/>
      <c r="J79" s="34"/>
      <c r="K79" s="34"/>
      <c r="L79" s="34"/>
      <c r="M79" s="34"/>
      <c r="N79" s="34"/>
      <c r="O79" s="34"/>
      <c r="P79" s="35"/>
      <c r="Q79" s="32" t="s">
        <v>183</v>
      </c>
      <c r="R79" s="32" t="s">
        <v>184</v>
      </c>
      <c r="S79" s="36"/>
      <c r="T79" s="37"/>
      <c r="U79" s="25"/>
      <c r="V79" s="25"/>
      <c r="W79" s="87"/>
    </row>
    <row r="80" spans="1:23" x14ac:dyDescent="0.25">
      <c r="B80" s="125"/>
      <c r="C80" s="51" t="s">
        <v>319</v>
      </c>
      <c r="D80" s="51" t="s">
        <v>308</v>
      </c>
      <c r="E80" s="51"/>
      <c r="F80" s="51"/>
      <c r="G80" s="51"/>
      <c r="H80" s="51"/>
      <c r="I80" s="51"/>
      <c r="J80" s="51"/>
      <c r="K80" s="51">
        <v>1</v>
      </c>
      <c r="L80" s="51"/>
      <c r="M80" s="51"/>
      <c r="N80" s="51"/>
      <c r="O80" s="51"/>
      <c r="P80" s="42"/>
      <c r="Q80" s="51">
        <v>2</v>
      </c>
      <c r="R80" s="51" t="s">
        <v>309</v>
      </c>
      <c r="S80" s="52" t="s">
        <v>310</v>
      </c>
      <c r="T80" s="44"/>
      <c r="U80" s="46"/>
      <c r="V80" s="46"/>
      <c r="W80" s="47"/>
    </row>
    <row r="81" spans="1:24" x14ac:dyDescent="0.25">
      <c r="B81" s="126"/>
      <c r="C81" s="41" t="s">
        <v>320</v>
      </c>
      <c r="D81" s="41" t="s">
        <v>308</v>
      </c>
      <c r="E81" s="41"/>
      <c r="F81" s="41"/>
      <c r="G81" s="41"/>
      <c r="H81" s="41"/>
      <c r="I81" s="41"/>
      <c r="J81" s="41"/>
      <c r="K81" s="41">
        <v>1</v>
      </c>
      <c r="L81" s="41"/>
      <c r="M81" s="41"/>
      <c r="N81" s="41"/>
      <c r="O81" s="41"/>
      <c r="P81" s="68"/>
      <c r="Q81" s="41">
        <v>2</v>
      </c>
      <c r="R81" s="41" t="s">
        <v>309</v>
      </c>
      <c r="S81" s="43" t="s">
        <v>310</v>
      </c>
      <c r="T81" s="44"/>
      <c r="U81" s="46"/>
      <c r="V81" s="46"/>
      <c r="W81" s="47"/>
    </row>
    <row r="82" spans="1:24" x14ac:dyDescent="0.25">
      <c r="B82" s="126"/>
      <c r="C82" s="41" t="s">
        <v>321</v>
      </c>
      <c r="D82" s="41" t="s">
        <v>308</v>
      </c>
      <c r="E82" s="41"/>
      <c r="F82" s="41"/>
      <c r="G82" s="41"/>
      <c r="H82" s="41"/>
      <c r="I82" s="41"/>
      <c r="J82" s="41"/>
      <c r="K82" s="41"/>
      <c r="L82" s="41"/>
      <c r="M82" s="41"/>
      <c r="N82" s="41">
        <v>1</v>
      </c>
      <c r="O82" s="41"/>
      <c r="P82" s="68"/>
      <c r="Q82" s="41">
        <v>2</v>
      </c>
      <c r="R82" s="41" t="s">
        <v>309</v>
      </c>
      <c r="S82" s="43" t="s">
        <v>310</v>
      </c>
      <c r="T82" s="44"/>
      <c r="U82" s="46"/>
      <c r="V82" s="46"/>
      <c r="W82" s="47"/>
    </row>
    <row r="83" spans="1:24" x14ac:dyDescent="0.25">
      <c r="B83" s="126"/>
      <c r="C83" s="41" t="s">
        <v>322</v>
      </c>
      <c r="D83" s="41" t="s">
        <v>308</v>
      </c>
      <c r="E83" s="41"/>
      <c r="F83" s="41"/>
      <c r="G83" s="41"/>
      <c r="H83" s="41">
        <v>12</v>
      </c>
      <c r="I83" s="41"/>
      <c r="J83" s="41"/>
      <c r="K83" s="41"/>
      <c r="L83" s="41"/>
      <c r="M83" s="41"/>
      <c r="N83" s="41"/>
      <c r="O83" s="41"/>
      <c r="P83" s="68"/>
      <c r="Q83" s="41"/>
      <c r="R83" s="41"/>
      <c r="S83" s="43"/>
      <c r="T83" s="44"/>
      <c r="U83" s="46"/>
      <c r="V83" s="46"/>
      <c r="W83" s="47"/>
    </row>
    <row r="84" spans="1:24" x14ac:dyDescent="0.25">
      <c r="B84" s="126"/>
      <c r="C84" s="41" t="s">
        <v>323</v>
      </c>
      <c r="D84" s="41" t="s">
        <v>308</v>
      </c>
      <c r="E84" s="41"/>
      <c r="F84" s="41"/>
      <c r="G84" s="41"/>
      <c r="H84" s="41"/>
      <c r="I84" s="41"/>
      <c r="J84" s="41"/>
      <c r="K84" s="41">
        <v>1</v>
      </c>
      <c r="L84" s="41"/>
      <c r="M84" s="41"/>
      <c r="N84" s="41"/>
      <c r="O84" s="41"/>
      <c r="P84" s="68"/>
      <c r="Q84" s="41"/>
      <c r="R84" s="41"/>
      <c r="S84" s="43"/>
      <c r="T84" s="44"/>
      <c r="U84" s="46"/>
      <c r="V84" s="46"/>
      <c r="W84" s="47"/>
    </row>
    <row r="85" spans="1:24" x14ac:dyDescent="0.25">
      <c r="B85" s="126"/>
      <c r="C85" s="41" t="s">
        <v>324</v>
      </c>
      <c r="D85" s="41" t="s">
        <v>308</v>
      </c>
      <c r="E85" s="41"/>
      <c r="F85" s="41"/>
      <c r="G85" s="41"/>
      <c r="H85" s="41"/>
      <c r="I85" s="41"/>
      <c r="J85" s="41"/>
      <c r="K85" s="41">
        <v>3</v>
      </c>
      <c r="L85" s="41"/>
      <c r="M85" s="41"/>
      <c r="N85" s="41"/>
      <c r="O85" s="41"/>
      <c r="P85" s="68"/>
      <c r="Q85" s="41"/>
      <c r="R85" s="41"/>
      <c r="S85" s="43"/>
      <c r="T85" s="44"/>
      <c r="U85" s="46"/>
      <c r="V85" s="46"/>
      <c r="W85" s="47"/>
    </row>
    <row r="86" spans="1:24" x14ac:dyDescent="0.25">
      <c r="B86" s="126"/>
      <c r="C86" s="41" t="s">
        <v>325</v>
      </c>
      <c r="D86" s="41" t="s">
        <v>308</v>
      </c>
      <c r="E86" s="41"/>
      <c r="F86" s="41"/>
      <c r="G86" s="41"/>
      <c r="H86" s="41"/>
      <c r="I86" s="41"/>
      <c r="J86" s="41"/>
      <c r="K86" s="41">
        <v>2</v>
      </c>
      <c r="L86" s="41"/>
      <c r="M86" s="41"/>
      <c r="N86" s="41"/>
      <c r="O86" s="41"/>
      <c r="P86" s="68"/>
      <c r="Q86" s="41"/>
      <c r="R86" s="41"/>
      <c r="S86" s="43"/>
      <c r="T86" s="44"/>
      <c r="U86" s="46"/>
      <c r="V86" s="46"/>
      <c r="W86" s="47"/>
    </row>
    <row r="87" spans="1:24" x14ac:dyDescent="0.25">
      <c r="B87" s="53"/>
      <c r="C87" s="54" t="s">
        <v>326</v>
      </c>
      <c r="D87" s="54" t="s">
        <v>308</v>
      </c>
      <c r="E87" s="54"/>
      <c r="F87" s="54"/>
      <c r="G87" s="54">
        <v>6</v>
      </c>
      <c r="H87" s="54"/>
      <c r="I87" s="54"/>
      <c r="J87" s="54"/>
      <c r="K87" s="54"/>
      <c r="L87" s="54"/>
      <c r="M87" s="54"/>
      <c r="N87" s="54"/>
      <c r="O87" s="54"/>
      <c r="P87" s="55"/>
      <c r="Q87" s="54">
        <v>2</v>
      </c>
      <c r="R87" s="54" t="s">
        <v>309</v>
      </c>
      <c r="S87" s="56" t="s">
        <v>310</v>
      </c>
      <c r="T87" s="76"/>
      <c r="U87" s="54"/>
      <c r="V87" s="54"/>
      <c r="W87" s="56"/>
    </row>
    <row r="88" spans="1:24" ht="18.75" x14ac:dyDescent="0.3">
      <c r="B88" s="65" t="s">
        <v>327</v>
      </c>
      <c r="C88" s="65"/>
      <c r="D88" s="25"/>
      <c r="E88" s="25"/>
      <c r="F88" s="25"/>
      <c r="G88" s="25"/>
      <c r="H88" s="25"/>
      <c r="I88" s="25"/>
      <c r="J88" s="25"/>
      <c r="K88" s="25"/>
      <c r="L88" s="25"/>
      <c r="M88" s="25"/>
      <c r="N88" s="25"/>
      <c r="O88" s="25"/>
      <c r="P88" s="37"/>
      <c r="Q88" s="25"/>
      <c r="R88" s="25"/>
      <c r="S88" s="25"/>
      <c r="T88" s="118"/>
      <c r="U88" s="28"/>
      <c r="V88" s="28"/>
      <c r="W88" s="29"/>
    </row>
    <row r="89" spans="1:24" ht="15.75" x14ac:dyDescent="0.25">
      <c r="A89" s="25"/>
      <c r="B89" s="31" t="s">
        <v>168</v>
      </c>
      <c r="C89" s="32" t="s">
        <v>169</v>
      </c>
      <c r="D89" s="33" t="s">
        <v>170</v>
      </c>
      <c r="E89" s="33"/>
      <c r="F89" s="34"/>
      <c r="G89" s="34"/>
      <c r="H89" s="34"/>
      <c r="I89" s="34"/>
      <c r="J89" s="34"/>
      <c r="K89" s="34"/>
      <c r="L89" s="34"/>
      <c r="M89" s="34"/>
      <c r="N89" s="34"/>
      <c r="O89" s="34"/>
      <c r="P89" s="129"/>
      <c r="Q89" s="32" t="s">
        <v>183</v>
      </c>
      <c r="R89" s="32" t="s">
        <v>184</v>
      </c>
      <c r="S89" s="36"/>
      <c r="T89" s="101"/>
      <c r="U89" s="38"/>
      <c r="V89" s="38"/>
      <c r="W89" s="39"/>
    </row>
    <row r="90" spans="1:24" x14ac:dyDescent="0.25">
      <c r="A90" s="25"/>
      <c r="B90" s="130" t="s">
        <v>328</v>
      </c>
      <c r="C90" s="51" t="s">
        <v>329</v>
      </c>
      <c r="D90" s="38" t="s">
        <v>330</v>
      </c>
      <c r="E90" s="38">
        <v>1</v>
      </c>
      <c r="F90" s="38"/>
      <c r="G90" s="38">
        <v>1</v>
      </c>
      <c r="H90" s="38"/>
      <c r="I90" s="38">
        <v>1</v>
      </c>
      <c r="J90" s="38"/>
      <c r="K90" s="38">
        <v>1</v>
      </c>
      <c r="L90" s="38"/>
      <c r="M90" s="38"/>
      <c r="N90" s="38"/>
      <c r="O90" s="38"/>
      <c r="P90" s="42"/>
      <c r="Q90" s="38"/>
      <c r="R90" s="38" t="s">
        <v>331</v>
      </c>
      <c r="S90" s="39" t="s">
        <v>332</v>
      </c>
      <c r="T90" s="101"/>
      <c r="U90" s="38"/>
      <c r="V90" s="38"/>
      <c r="W90" s="39"/>
    </row>
    <row r="91" spans="1:24" x14ac:dyDescent="0.25">
      <c r="A91" s="25"/>
      <c r="B91" s="131" t="s">
        <v>333</v>
      </c>
      <c r="C91" s="62" t="s">
        <v>329</v>
      </c>
      <c r="D91" s="62" t="s">
        <v>330</v>
      </c>
      <c r="E91" s="62">
        <v>1</v>
      </c>
      <c r="F91" s="62"/>
      <c r="G91" s="62">
        <v>1</v>
      </c>
      <c r="H91" s="62"/>
      <c r="I91" s="62">
        <v>1</v>
      </c>
      <c r="J91" s="62"/>
      <c r="K91" s="62">
        <v>1</v>
      </c>
      <c r="L91" s="62"/>
      <c r="M91" s="62"/>
      <c r="N91" s="62"/>
      <c r="O91" s="62"/>
      <c r="P91" s="114">
        <v>1</v>
      </c>
      <c r="Q91" s="62">
        <v>2</v>
      </c>
      <c r="R91" s="62" t="s">
        <v>331</v>
      </c>
      <c r="S91" s="64" t="s">
        <v>332</v>
      </c>
      <c r="T91" s="44"/>
      <c r="U91" s="46"/>
      <c r="V91" s="46"/>
      <c r="W91" s="47"/>
    </row>
    <row r="92" spans="1:24" x14ac:dyDescent="0.25">
      <c r="A92" s="25"/>
      <c r="B92" s="53"/>
      <c r="C92" s="54"/>
      <c r="D92" s="54"/>
      <c r="E92" s="54"/>
      <c r="F92" s="54"/>
      <c r="G92" s="54"/>
      <c r="H92" s="54"/>
      <c r="I92" s="54"/>
      <c r="J92" s="54"/>
      <c r="K92" s="54"/>
      <c r="L92" s="54"/>
      <c r="M92" s="54"/>
      <c r="N92" s="54"/>
      <c r="O92" s="54"/>
      <c r="P92" s="55"/>
      <c r="Q92" s="54"/>
      <c r="R92" s="54"/>
      <c r="S92" s="56"/>
      <c r="T92" s="37"/>
      <c r="U92" s="25"/>
      <c r="V92" s="25"/>
      <c r="W92" s="25"/>
    </row>
    <row r="93" spans="1:24" ht="19.5" thickBot="1" x14ac:dyDescent="0.35">
      <c r="B93" s="407" t="s">
        <v>334</v>
      </c>
      <c r="C93" s="407"/>
      <c r="D93" s="407"/>
      <c r="E93" s="407"/>
      <c r="F93" s="407"/>
      <c r="G93" s="407"/>
      <c r="H93" s="407"/>
      <c r="I93" s="407"/>
      <c r="J93" s="407"/>
      <c r="K93" s="407"/>
      <c r="L93" s="407"/>
      <c r="M93" s="407"/>
      <c r="N93" s="407"/>
      <c r="O93" s="407"/>
      <c r="P93" s="407"/>
      <c r="Q93" s="407"/>
      <c r="R93" s="407"/>
      <c r="S93" s="407"/>
      <c r="T93" s="37"/>
      <c r="U93" s="25"/>
      <c r="V93" s="25"/>
      <c r="W93" s="25"/>
    </row>
    <row r="94" spans="1:24" ht="15.75" x14ac:dyDescent="0.25">
      <c r="B94" s="31" t="s">
        <v>168</v>
      </c>
      <c r="C94" s="32" t="s">
        <v>169</v>
      </c>
      <c r="D94" s="33" t="s">
        <v>170</v>
      </c>
      <c r="E94" s="33"/>
      <c r="F94" s="34"/>
      <c r="G94" s="34"/>
      <c r="H94" s="34"/>
      <c r="I94" s="34"/>
      <c r="J94" s="34"/>
      <c r="K94" s="34"/>
      <c r="L94" s="34"/>
      <c r="M94" s="34"/>
      <c r="N94" s="34"/>
      <c r="O94" s="34"/>
      <c r="P94" s="129"/>
      <c r="Q94" s="32"/>
      <c r="R94" s="32"/>
      <c r="S94" s="36"/>
      <c r="X94" s="83" t="s">
        <v>255</v>
      </c>
    </row>
    <row r="95" spans="1:24" x14ac:dyDescent="0.25">
      <c r="B95" s="361" t="s">
        <v>335</v>
      </c>
      <c r="C95" s="51" t="s">
        <v>336</v>
      </c>
      <c r="D95" s="38"/>
      <c r="E95" s="38"/>
      <c r="F95" s="133">
        <v>1</v>
      </c>
      <c r="G95" s="38"/>
      <c r="H95" s="38"/>
      <c r="I95" s="38"/>
      <c r="J95" s="38"/>
      <c r="K95" s="38"/>
      <c r="L95" s="38"/>
      <c r="M95" s="38"/>
      <c r="N95" s="38"/>
      <c r="O95" s="38"/>
      <c r="P95" s="42">
        <f>SUM(P13:P94)</f>
        <v>40</v>
      </c>
      <c r="Q95" s="38"/>
      <c r="R95" s="133" t="s">
        <v>337</v>
      </c>
      <c r="S95" s="134" t="s">
        <v>338</v>
      </c>
    </row>
    <row r="96" spans="1:24" x14ac:dyDescent="0.25">
      <c r="B96" s="361" t="s">
        <v>339</v>
      </c>
      <c r="C96" s="62" t="s">
        <v>340</v>
      </c>
      <c r="D96" s="62"/>
      <c r="E96" s="62"/>
      <c r="F96" s="92">
        <v>1</v>
      </c>
      <c r="G96" s="62"/>
      <c r="H96" s="62"/>
      <c r="I96" s="62"/>
      <c r="J96" s="62"/>
      <c r="K96" s="62"/>
      <c r="L96" s="62"/>
      <c r="M96" s="62"/>
      <c r="N96" s="62"/>
      <c r="O96" s="62"/>
      <c r="P96" s="114"/>
      <c r="Q96" s="62"/>
      <c r="R96" s="133" t="s">
        <v>337</v>
      </c>
      <c r="S96" s="134" t="s">
        <v>338</v>
      </c>
    </row>
    <row r="97" spans="2:24" ht="15.75" thickBot="1" x14ac:dyDescent="0.3">
      <c r="B97" s="362" t="s">
        <v>341</v>
      </c>
      <c r="C97" s="54" t="s">
        <v>342</v>
      </c>
      <c r="D97" s="54"/>
      <c r="E97" s="54"/>
      <c r="F97" s="100">
        <v>1</v>
      </c>
      <c r="G97" s="54"/>
      <c r="H97" s="54"/>
      <c r="I97" s="54"/>
      <c r="J97" s="54"/>
      <c r="K97" s="54"/>
      <c r="L97" s="54"/>
      <c r="M97" s="54"/>
      <c r="N97" s="54"/>
      <c r="O97" s="54"/>
      <c r="P97" s="55"/>
      <c r="Q97" s="54"/>
      <c r="R97" s="363" t="s">
        <v>337</v>
      </c>
      <c r="S97" s="364" t="s">
        <v>338</v>
      </c>
    </row>
    <row r="98" spans="2:24" x14ac:dyDescent="0.25">
      <c r="B98" s="14"/>
      <c r="C98" s="14"/>
      <c r="P98"/>
    </row>
    <row r="99" spans="2:24" x14ac:dyDescent="0.25">
      <c r="B99" s="14"/>
      <c r="C99" s="14"/>
      <c r="P99"/>
    </row>
    <row r="100" spans="2:24" x14ac:dyDescent="0.25">
      <c r="B100" s="14"/>
      <c r="C100" s="14"/>
      <c r="D100" s="135" t="s">
        <v>343</v>
      </c>
      <c r="E100" s="136">
        <f>SUM(E13:E94)</f>
        <v>15</v>
      </c>
      <c r="F100" s="137">
        <f>SUM(F13:F97)</f>
        <v>8</v>
      </c>
      <c r="G100" s="137">
        <f t="shared" ref="G100:O100" si="0">SUM(G13:G94)</f>
        <v>15</v>
      </c>
      <c r="H100" s="136">
        <f t="shared" si="0"/>
        <v>12</v>
      </c>
      <c r="I100" s="136">
        <f t="shared" si="0"/>
        <v>8</v>
      </c>
      <c r="J100" s="136">
        <f t="shared" si="0"/>
        <v>0</v>
      </c>
      <c r="K100" s="136">
        <f t="shared" si="0"/>
        <v>30</v>
      </c>
      <c r="L100" s="136">
        <f t="shared" si="0"/>
        <v>0</v>
      </c>
      <c r="M100" s="136">
        <f t="shared" si="0"/>
        <v>9</v>
      </c>
      <c r="N100" s="136">
        <f t="shared" si="0"/>
        <v>1</v>
      </c>
      <c r="O100" s="136">
        <f t="shared" si="0"/>
        <v>1</v>
      </c>
      <c r="P100"/>
      <c r="S100" s="25"/>
    </row>
    <row r="101" spans="2:24" x14ac:dyDescent="0.25">
      <c r="D101" s="4" t="s">
        <v>344</v>
      </c>
      <c r="P101"/>
    </row>
    <row r="102" spans="2:24" x14ac:dyDescent="0.25">
      <c r="D102" s="138" t="s">
        <v>345</v>
      </c>
      <c r="E102" s="14">
        <f>E100</f>
        <v>15</v>
      </c>
      <c r="F102" s="14"/>
      <c r="G102" s="14"/>
      <c r="H102" s="14"/>
      <c r="I102" s="14"/>
      <c r="J102" s="14"/>
      <c r="K102" s="14"/>
      <c r="L102" s="14"/>
      <c r="M102" s="14"/>
      <c r="N102" s="14"/>
      <c r="O102" s="14"/>
      <c r="P102"/>
      <c r="Q102" s="14"/>
      <c r="R102" s="14"/>
    </row>
    <row r="103" spans="2:24" x14ac:dyDescent="0.25">
      <c r="D103" s="138" t="s">
        <v>346</v>
      </c>
      <c r="E103" s="139">
        <f>F100</f>
        <v>8</v>
      </c>
      <c r="F103" s="14"/>
      <c r="G103" s="14"/>
      <c r="H103" s="14"/>
      <c r="I103" s="14"/>
      <c r="J103" s="14"/>
      <c r="K103" s="14"/>
      <c r="L103" s="14"/>
      <c r="M103" s="14"/>
      <c r="N103" s="14"/>
      <c r="O103" s="14"/>
      <c r="P103"/>
      <c r="Q103" s="14"/>
      <c r="R103" s="14"/>
    </row>
    <row r="104" spans="2:24" x14ac:dyDescent="0.25">
      <c r="D104" s="140" t="s">
        <v>347</v>
      </c>
      <c r="E104" s="141">
        <f>I100</f>
        <v>8</v>
      </c>
      <c r="F104" s="141"/>
      <c r="G104" s="141"/>
      <c r="H104" s="141"/>
      <c r="I104" s="142"/>
      <c r="J104" s="142"/>
      <c r="K104" s="142"/>
      <c r="L104" s="142"/>
      <c r="M104" s="142"/>
      <c r="N104" s="142"/>
      <c r="O104" s="142"/>
      <c r="P104" s="142"/>
    </row>
    <row r="105" spans="2:24" x14ac:dyDescent="0.25">
      <c r="D105" s="138" t="s">
        <v>348</v>
      </c>
      <c r="E105" s="14">
        <f>K100</f>
        <v>30</v>
      </c>
      <c r="F105" s="14"/>
      <c r="G105" s="14"/>
      <c r="H105" s="14"/>
    </row>
    <row r="106" spans="2:24" x14ac:dyDescent="0.25">
      <c r="D106" s="138" t="s">
        <v>349</v>
      </c>
      <c r="E106" s="139">
        <f>G100</f>
        <v>15</v>
      </c>
      <c r="F106" s="14"/>
      <c r="G106" s="14"/>
      <c r="H106" s="14"/>
    </row>
    <row r="107" spans="2:24" x14ac:dyDescent="0.25">
      <c r="D107" s="138" t="s">
        <v>350</v>
      </c>
      <c r="E107" s="14">
        <f>H100</f>
        <v>12</v>
      </c>
      <c r="F107" s="14"/>
      <c r="G107" s="14"/>
      <c r="H107" s="14"/>
    </row>
    <row r="108" spans="2:24" x14ac:dyDescent="0.25">
      <c r="D108" s="138" t="s">
        <v>351</v>
      </c>
      <c r="E108" s="14">
        <f>M100</f>
        <v>9</v>
      </c>
      <c r="F108" s="14"/>
    </row>
    <row r="109" spans="2:24" x14ac:dyDescent="0.25">
      <c r="D109" s="138" t="s">
        <v>352</v>
      </c>
      <c r="E109" s="14">
        <f>ROUNDUP(ROUNDUP(E108/8,0)/10,0)</f>
        <v>1</v>
      </c>
      <c r="F109" s="14"/>
    </row>
    <row r="110" spans="2:24" x14ac:dyDescent="0.25">
      <c r="D110" s="138" t="s">
        <v>353</v>
      </c>
      <c r="E110" s="14">
        <f>ROUNDUP(N100/2,0)</f>
        <v>1</v>
      </c>
      <c r="F110" s="14"/>
    </row>
    <row r="111" spans="2:24" x14ac:dyDescent="0.25">
      <c r="X111" s="1"/>
    </row>
    <row r="112" spans="2:24" x14ac:dyDescent="0.25">
      <c r="X112" s="1"/>
    </row>
    <row r="113" spans="4:19" x14ac:dyDescent="0.25">
      <c r="D113" s="4" t="s">
        <v>354</v>
      </c>
      <c r="E113" s="14"/>
      <c r="F113" s="14"/>
      <c r="G113" t="s">
        <v>355</v>
      </c>
    </row>
    <row r="114" spans="4:19" x14ac:dyDescent="0.25">
      <c r="D114" t="s">
        <v>356</v>
      </c>
      <c r="E114" s="14">
        <v>2</v>
      </c>
      <c r="F114" s="14"/>
      <c r="G114" s="14">
        <f>E114*8-E104</f>
        <v>8</v>
      </c>
      <c r="H114" s="14"/>
      <c r="I114" s="14"/>
      <c r="R114" t="s">
        <v>357</v>
      </c>
      <c r="S114" s="1">
        <f>E114</f>
        <v>2</v>
      </c>
    </row>
    <row r="115" spans="4:19" x14ac:dyDescent="0.25">
      <c r="D115" t="s">
        <v>358</v>
      </c>
      <c r="E115" s="14">
        <v>2</v>
      </c>
      <c r="F115" s="14"/>
      <c r="G115" s="14">
        <f>E115*16-E102</f>
        <v>17</v>
      </c>
      <c r="H115" s="14"/>
      <c r="I115" s="14"/>
      <c r="R115" t="s">
        <v>359</v>
      </c>
      <c r="S115" s="1">
        <f>E115+E116+E117+E118+E119+E120</f>
        <v>9</v>
      </c>
    </row>
    <row r="116" spans="4:19" x14ac:dyDescent="0.25">
      <c r="D116" t="s">
        <v>360</v>
      </c>
      <c r="E116" s="14">
        <f>ROUNDUP(E103/16,0)</f>
        <v>1</v>
      </c>
      <c r="F116" s="14"/>
      <c r="G116" s="14">
        <f>E116*16-E103</f>
        <v>8</v>
      </c>
      <c r="H116" s="14"/>
      <c r="I116" s="14"/>
      <c r="S116" s="1"/>
    </row>
    <row r="117" spans="4:19" x14ac:dyDescent="0.25">
      <c r="D117" t="s">
        <v>361</v>
      </c>
      <c r="E117" s="14">
        <v>3</v>
      </c>
      <c r="F117" s="14"/>
      <c r="G117" s="14">
        <f>E117*16-E105</f>
        <v>18</v>
      </c>
      <c r="H117" s="14"/>
      <c r="I117" s="14"/>
    </row>
    <row r="118" spans="4:19" x14ac:dyDescent="0.25">
      <c r="D118" t="s">
        <v>362</v>
      </c>
      <c r="E118" s="14">
        <v>1</v>
      </c>
      <c r="F118" s="14"/>
      <c r="G118" s="14">
        <f>E118*32-E106</f>
        <v>17</v>
      </c>
      <c r="H118" s="14"/>
      <c r="I118" s="14"/>
    </row>
    <row r="119" spans="4:19" x14ac:dyDescent="0.25">
      <c r="D119" t="s">
        <v>363</v>
      </c>
      <c r="E119" s="14">
        <v>1</v>
      </c>
      <c r="F119" s="14"/>
      <c r="G119" s="14">
        <f>E119*32-E107</f>
        <v>20</v>
      </c>
      <c r="H119" s="14"/>
      <c r="I119" s="14"/>
    </row>
    <row r="120" spans="4:19" x14ac:dyDescent="0.25">
      <c r="D120" t="s">
        <v>364</v>
      </c>
      <c r="E120" s="14">
        <v>1</v>
      </c>
      <c r="F120" s="14"/>
      <c r="G120" s="14"/>
      <c r="H120" s="14"/>
      <c r="I120" s="14"/>
    </row>
    <row r="121" spans="4:19" x14ac:dyDescent="0.25">
      <c r="D121" t="s">
        <v>365</v>
      </c>
      <c r="E121" s="14">
        <v>1</v>
      </c>
      <c r="F121" s="14"/>
      <c r="G121" s="14"/>
      <c r="H121" s="14"/>
      <c r="I121" s="14"/>
    </row>
    <row r="122" spans="4:19" x14ac:dyDescent="0.25">
      <c r="D122" t="s">
        <v>366</v>
      </c>
      <c r="E122" s="14">
        <v>2</v>
      </c>
      <c r="F122" s="14"/>
      <c r="G122" s="14"/>
      <c r="H122" s="14"/>
      <c r="I122" s="14"/>
      <c r="J122" t="s">
        <v>367</v>
      </c>
    </row>
    <row r="123" spans="4:19" x14ac:dyDescent="0.25">
      <c r="D123" t="s">
        <v>368</v>
      </c>
      <c r="E123" s="14">
        <v>1</v>
      </c>
      <c r="F123" s="14"/>
      <c r="G123" s="14"/>
      <c r="H123" s="14"/>
      <c r="I123" s="14"/>
    </row>
    <row r="124" spans="4:19" x14ac:dyDescent="0.25">
      <c r="D124" s="143" t="s">
        <v>369</v>
      </c>
      <c r="E124" s="4">
        <f>SUM(E114:F123)</f>
        <v>15</v>
      </c>
      <c r="F124" s="4"/>
      <c r="G124" s="14"/>
      <c r="H124" s="14"/>
      <c r="I124" s="14"/>
    </row>
    <row r="125" spans="4:19" x14ac:dyDescent="0.25">
      <c r="E125" s="14"/>
      <c r="F125" s="14"/>
      <c r="G125" s="14"/>
      <c r="H125" s="14"/>
      <c r="I125" s="14"/>
    </row>
    <row r="126" spans="4:19" x14ac:dyDescent="0.25">
      <c r="D126" t="s">
        <v>370</v>
      </c>
      <c r="E126" s="14">
        <f>ROUNDUP(SUM(E115:F123)/10,0)</f>
        <v>2</v>
      </c>
      <c r="F126" s="14"/>
      <c r="G126" s="14"/>
      <c r="H126" s="14"/>
      <c r="I126" s="14"/>
    </row>
    <row r="127" spans="4:19" x14ac:dyDescent="0.25">
      <c r="D127" t="s">
        <v>371</v>
      </c>
      <c r="E127" s="14">
        <f>E126</f>
        <v>2</v>
      </c>
      <c r="F127" s="14"/>
      <c r="G127" s="14"/>
      <c r="H127" s="14"/>
      <c r="I127" s="14"/>
    </row>
    <row r="128" spans="4:19" x14ac:dyDescent="0.25">
      <c r="E128" s="14"/>
      <c r="F128" s="14"/>
      <c r="G128" s="14"/>
      <c r="H128" s="14"/>
      <c r="I128" s="14"/>
    </row>
    <row r="129" spans="4:9" x14ac:dyDescent="0.25">
      <c r="D129" t="s">
        <v>372</v>
      </c>
      <c r="E129" s="14">
        <f>E126*10-E124</f>
        <v>5</v>
      </c>
      <c r="F129" s="14"/>
      <c r="G129" s="14"/>
      <c r="H129" s="14"/>
      <c r="I129" s="14"/>
    </row>
  </sheetData>
  <mergeCells count="19">
    <mergeCell ref="L93:M93"/>
    <mergeCell ref="N93:O93"/>
    <mergeCell ref="P93:Q93"/>
    <mergeCell ref="R93:S93"/>
    <mergeCell ref="B93:C93"/>
    <mergeCell ref="D93:E93"/>
    <mergeCell ref="F93:G93"/>
    <mergeCell ref="H93:I93"/>
    <mergeCell ref="J93:K93"/>
    <mergeCell ref="B40:C40"/>
    <mergeCell ref="B58:C58"/>
    <mergeCell ref="B65:C65"/>
    <mergeCell ref="B68:C68"/>
    <mergeCell ref="B78:C78"/>
    <mergeCell ref="B3:C3"/>
    <mergeCell ref="B16:C16"/>
    <mergeCell ref="P19:P21"/>
    <mergeCell ref="B25:C25"/>
    <mergeCell ref="B36:C36"/>
  </mergeCells>
  <pageMargins left="0.2" right="0.45" top="1" bottom="0.75" header="0.51180555555555496" footer="0.51180555555555496"/>
  <pageSetup paperSize="17" firstPageNumber="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113"/>
  <sheetViews>
    <sheetView zoomScale="80" zoomScaleNormal="80" workbookViewId="0">
      <selection activeCell="T6" sqref="T6"/>
    </sheetView>
  </sheetViews>
  <sheetFormatPr defaultRowHeight="15" x14ac:dyDescent="0.25"/>
  <cols>
    <col min="1" max="1" width="5.5703125"/>
    <col min="2" max="2" width="9" style="14"/>
    <col min="3" max="3" width="49"/>
    <col min="4" max="4" width="23.28515625"/>
    <col min="5" max="5" width="20.28515625"/>
    <col min="6" max="6" width="5.42578125" style="14"/>
    <col min="7" max="7" width="23.28515625"/>
    <col min="8" max="8" width="14" style="144"/>
    <col min="9" max="9" width="11.42578125"/>
    <col min="10" max="14" width="0" hidden="1"/>
    <col min="15" max="15" width="51.42578125"/>
    <col min="16" max="16" width="5.28515625"/>
    <col min="17" max="1025" width="8.5703125"/>
  </cols>
  <sheetData>
    <row r="1" spans="2:8" x14ac:dyDescent="0.25">
      <c r="H1" s="145"/>
    </row>
    <row r="2" spans="2:8" ht="36" customHeight="1" x14ac:dyDescent="0.7">
      <c r="B2" s="411" t="s">
        <v>373</v>
      </c>
      <c r="C2" s="411"/>
      <c r="F2"/>
      <c r="H2"/>
    </row>
    <row r="3" spans="2:8" ht="21" x14ac:dyDescent="0.35">
      <c r="B3"/>
      <c r="C3" s="146" t="s">
        <v>374</v>
      </c>
      <c r="D3" s="147">
        <v>42300</v>
      </c>
      <c r="F3"/>
      <c r="H3"/>
    </row>
    <row r="4" spans="2:8" ht="18.75" x14ac:dyDescent="0.3">
      <c r="B4"/>
      <c r="C4" s="148" t="s">
        <v>375</v>
      </c>
      <c r="D4" s="149"/>
      <c r="F4"/>
      <c r="H4"/>
    </row>
    <row r="5" spans="2:8" ht="18.75" x14ac:dyDescent="0.3">
      <c r="B5"/>
      <c r="C5" s="149" t="s">
        <v>376</v>
      </c>
      <c r="D5" s="150">
        <f>I33</f>
        <v>25371.56</v>
      </c>
      <c r="F5"/>
      <c r="H5"/>
    </row>
    <row r="6" spans="2:8" ht="18.75" x14ac:dyDescent="0.3">
      <c r="B6"/>
      <c r="C6" s="149" t="s">
        <v>377</v>
      </c>
      <c r="D6" s="150">
        <f>I41</f>
        <v>5396</v>
      </c>
      <c r="F6"/>
      <c r="H6"/>
    </row>
    <row r="7" spans="2:8" ht="18.75" x14ac:dyDescent="0.3">
      <c r="B7"/>
      <c r="C7" s="149" t="s">
        <v>378</v>
      </c>
      <c r="D7" s="150">
        <f>I46</f>
        <v>5890</v>
      </c>
      <c r="F7"/>
      <c r="H7"/>
    </row>
    <row r="8" spans="2:8" ht="18.75" x14ac:dyDescent="0.3">
      <c r="B8"/>
      <c r="C8" s="149" t="s">
        <v>379</v>
      </c>
      <c r="D8" s="150">
        <f>I50</f>
        <v>4670</v>
      </c>
      <c r="F8"/>
      <c r="H8"/>
    </row>
    <row r="9" spans="2:8" ht="18.75" x14ac:dyDescent="0.3">
      <c r="B9"/>
      <c r="C9" s="149" t="s">
        <v>380</v>
      </c>
      <c r="D9" s="150">
        <f>I53</f>
        <v>5000</v>
      </c>
      <c r="F9"/>
      <c r="H9"/>
    </row>
    <row r="10" spans="2:8" ht="18.75" x14ac:dyDescent="0.3">
      <c r="B10"/>
      <c r="C10" s="149" t="s">
        <v>381</v>
      </c>
      <c r="D10" s="150">
        <f>I56</f>
        <v>1290</v>
      </c>
      <c r="F10"/>
      <c r="H10"/>
    </row>
    <row r="11" spans="2:8" ht="18.75" x14ac:dyDescent="0.3">
      <c r="B11"/>
      <c r="C11" s="149" t="s">
        <v>382</v>
      </c>
      <c r="D11" s="150">
        <f>I87</f>
        <v>9907.2000000000007</v>
      </c>
      <c r="F11"/>
      <c r="H11"/>
    </row>
    <row r="12" spans="2:8" ht="18.75" x14ac:dyDescent="0.3">
      <c r="B12"/>
      <c r="C12" s="149" t="s">
        <v>383</v>
      </c>
      <c r="D12" s="150">
        <f>I90</f>
        <v>15000</v>
      </c>
      <c r="F12"/>
      <c r="H12"/>
    </row>
    <row r="13" spans="2:8" ht="18.75" x14ac:dyDescent="0.3">
      <c r="B13"/>
      <c r="C13" s="149" t="s">
        <v>384</v>
      </c>
      <c r="D13" s="150">
        <f>I110</f>
        <v>4551.38</v>
      </c>
      <c r="F13"/>
      <c r="H13"/>
    </row>
    <row r="14" spans="2:8" ht="18.75" x14ac:dyDescent="0.3">
      <c r="B14"/>
      <c r="C14" s="149" t="s">
        <v>385</v>
      </c>
      <c r="D14" s="150">
        <f>I113</f>
        <v>715</v>
      </c>
      <c r="F14"/>
      <c r="H14"/>
    </row>
    <row r="15" spans="2:8" ht="21" x14ac:dyDescent="0.35">
      <c r="B15" s="151"/>
      <c r="C15" s="152" t="s">
        <v>386</v>
      </c>
      <c r="D15" s="153">
        <f>SUM(D5:D13)</f>
        <v>77076.14</v>
      </c>
      <c r="F15"/>
      <c r="H15"/>
    </row>
    <row r="16" spans="2:8" x14ac:dyDescent="0.25">
      <c r="B16"/>
      <c r="F16"/>
      <c r="H16"/>
    </row>
    <row r="17" spans="2:15" s="154" customFormat="1" ht="37.5" customHeight="1" x14ac:dyDescent="0.25">
      <c r="B17" s="155" t="s">
        <v>387</v>
      </c>
      <c r="C17" s="156" t="s">
        <v>388</v>
      </c>
      <c r="D17" s="156" t="s">
        <v>389</v>
      </c>
      <c r="E17" s="156" t="s">
        <v>390</v>
      </c>
      <c r="F17" s="157" t="s">
        <v>391</v>
      </c>
      <c r="G17" s="156" t="s">
        <v>392</v>
      </c>
      <c r="H17" s="158" t="s">
        <v>393</v>
      </c>
      <c r="I17" s="157" t="s">
        <v>394</v>
      </c>
      <c r="J17" s="159" t="s">
        <v>395</v>
      </c>
      <c r="K17" s="159" t="s">
        <v>396</v>
      </c>
      <c r="L17" s="156" t="s">
        <v>397</v>
      </c>
      <c r="M17" s="157" t="s">
        <v>398</v>
      </c>
      <c r="N17" s="157" t="s">
        <v>169</v>
      </c>
      <c r="O17" s="156" t="s">
        <v>4</v>
      </c>
    </row>
    <row r="18" spans="2:15" ht="18.75" x14ac:dyDescent="0.3">
      <c r="B18" s="412" t="s">
        <v>376</v>
      </c>
      <c r="C18" s="412"/>
      <c r="F18"/>
      <c r="H18"/>
    </row>
    <row r="19" spans="2:15" x14ac:dyDescent="0.25">
      <c r="B19" s="160">
        <v>1</v>
      </c>
      <c r="C19" s="161" t="s">
        <v>399</v>
      </c>
      <c r="D19" s="161" t="s">
        <v>400</v>
      </c>
      <c r="E19" s="161" t="s">
        <v>401</v>
      </c>
      <c r="F19" s="160">
        <v>2</v>
      </c>
      <c r="G19" s="161" t="s">
        <v>402</v>
      </c>
      <c r="H19" s="162">
        <v>478.04</v>
      </c>
      <c r="I19" s="163">
        <f t="shared" ref="I19:I32" si="0">SUM(F19*H19)</f>
        <v>956.08</v>
      </c>
      <c r="J19" s="161"/>
      <c r="K19" s="161"/>
      <c r="L19" s="161"/>
      <c r="M19" s="161"/>
      <c r="N19" s="161"/>
      <c r="O19" s="161"/>
    </row>
    <row r="20" spans="2:15" x14ac:dyDescent="0.25">
      <c r="B20" s="160">
        <v>2</v>
      </c>
      <c r="C20" s="161" t="s">
        <v>403</v>
      </c>
      <c r="D20" s="161" t="s">
        <v>400</v>
      </c>
      <c r="E20" s="161" t="s">
        <v>404</v>
      </c>
      <c r="F20" s="160">
        <v>2</v>
      </c>
      <c r="G20" s="161" t="s">
        <v>402</v>
      </c>
      <c r="H20" s="162">
        <v>708.18</v>
      </c>
      <c r="I20" s="163">
        <f t="shared" si="0"/>
        <v>1416.36</v>
      </c>
      <c r="J20" s="161"/>
      <c r="K20" s="161"/>
      <c r="L20" s="161"/>
      <c r="M20" s="161"/>
      <c r="N20" s="161"/>
      <c r="O20" s="161"/>
    </row>
    <row r="21" spans="2:15" x14ac:dyDescent="0.25">
      <c r="B21" s="160">
        <v>3</v>
      </c>
      <c r="C21" s="161" t="s">
        <v>405</v>
      </c>
      <c r="D21" s="161" t="s">
        <v>400</v>
      </c>
      <c r="E21" s="161" t="s">
        <v>406</v>
      </c>
      <c r="F21" s="160">
        <v>1</v>
      </c>
      <c r="G21" s="161" t="s">
        <v>402</v>
      </c>
      <c r="H21" s="162">
        <v>5964.4</v>
      </c>
      <c r="I21" s="163">
        <f t="shared" si="0"/>
        <v>5964.4</v>
      </c>
      <c r="J21" s="161"/>
      <c r="K21" s="161"/>
      <c r="L21" s="161"/>
      <c r="M21" s="161"/>
      <c r="N21" s="161"/>
      <c r="O21" s="161"/>
    </row>
    <row r="22" spans="2:15" x14ac:dyDescent="0.25">
      <c r="B22" s="160">
        <v>4</v>
      </c>
      <c r="C22" s="161" t="s">
        <v>366</v>
      </c>
      <c r="D22" s="161" t="s">
        <v>400</v>
      </c>
      <c r="E22" s="161" t="s">
        <v>407</v>
      </c>
      <c r="F22" s="160">
        <v>2</v>
      </c>
      <c r="G22" s="161" t="s">
        <v>402</v>
      </c>
      <c r="H22" s="162">
        <v>2123.8000000000002</v>
      </c>
      <c r="I22" s="163">
        <f t="shared" si="0"/>
        <v>4247.6000000000004</v>
      </c>
      <c r="J22" s="161"/>
      <c r="K22" s="161"/>
      <c r="L22" s="161"/>
      <c r="M22" s="161"/>
      <c r="N22" s="161"/>
      <c r="O22" s="161"/>
    </row>
    <row r="23" spans="2:15" x14ac:dyDescent="0.25">
      <c r="B23" s="160">
        <v>5</v>
      </c>
      <c r="C23" s="161" t="s">
        <v>408</v>
      </c>
      <c r="D23" s="161" t="s">
        <v>400</v>
      </c>
      <c r="E23" s="161" t="s">
        <v>409</v>
      </c>
      <c r="F23" s="160">
        <v>1</v>
      </c>
      <c r="G23" s="161" t="s">
        <v>402</v>
      </c>
      <c r="H23" s="162">
        <v>2331</v>
      </c>
      <c r="I23" s="163">
        <f t="shared" si="0"/>
        <v>2331</v>
      </c>
      <c r="J23" s="161"/>
      <c r="K23" s="161"/>
      <c r="L23" s="161"/>
      <c r="M23" s="161"/>
      <c r="N23" s="161"/>
      <c r="O23" s="161" t="s">
        <v>410</v>
      </c>
    </row>
    <row r="24" spans="2:15" x14ac:dyDescent="0.25">
      <c r="B24" s="160">
        <v>6</v>
      </c>
      <c r="C24" s="161" t="s">
        <v>411</v>
      </c>
      <c r="D24" s="161" t="s">
        <v>400</v>
      </c>
      <c r="E24" s="161" t="s">
        <v>412</v>
      </c>
      <c r="F24" s="160">
        <v>3</v>
      </c>
      <c r="G24" s="161" t="s">
        <v>402</v>
      </c>
      <c r="H24" s="162">
        <v>485.44</v>
      </c>
      <c r="I24" s="163">
        <f t="shared" si="0"/>
        <v>1456.32</v>
      </c>
      <c r="J24" s="161"/>
      <c r="K24" s="161"/>
      <c r="L24" s="161"/>
      <c r="M24" s="161"/>
      <c r="N24" s="161"/>
      <c r="O24" s="161"/>
    </row>
    <row r="25" spans="2:15" x14ac:dyDescent="0.25">
      <c r="B25" s="160">
        <v>7</v>
      </c>
      <c r="C25" s="161" t="s">
        <v>413</v>
      </c>
      <c r="D25" s="161" t="s">
        <v>400</v>
      </c>
      <c r="E25" s="161" t="s">
        <v>414</v>
      </c>
      <c r="F25" s="160">
        <v>3</v>
      </c>
      <c r="G25" s="161" t="s">
        <v>402</v>
      </c>
      <c r="H25" s="162">
        <v>1206.2</v>
      </c>
      <c r="I25" s="163">
        <f t="shared" si="0"/>
        <v>3618.6000000000004</v>
      </c>
      <c r="J25" s="161"/>
      <c r="K25" s="161"/>
      <c r="L25" s="161"/>
      <c r="M25" s="161"/>
      <c r="N25" s="161"/>
      <c r="O25" s="161"/>
    </row>
    <row r="26" spans="2:15" x14ac:dyDescent="0.25">
      <c r="B26" s="160">
        <v>8</v>
      </c>
      <c r="C26" s="161" t="s">
        <v>415</v>
      </c>
      <c r="D26" s="161" t="s">
        <v>400</v>
      </c>
      <c r="E26" s="161" t="s">
        <v>416</v>
      </c>
      <c r="F26" s="160">
        <v>1</v>
      </c>
      <c r="G26" s="161" t="s">
        <v>402</v>
      </c>
      <c r="H26" s="162">
        <v>396.26</v>
      </c>
      <c r="I26" s="163">
        <f t="shared" si="0"/>
        <v>396.26</v>
      </c>
      <c r="J26" s="161"/>
      <c r="K26" s="161"/>
      <c r="L26" s="161"/>
      <c r="M26" s="161"/>
      <c r="N26" s="161"/>
      <c r="O26" s="161" t="s">
        <v>417</v>
      </c>
    </row>
    <row r="27" spans="2:15" x14ac:dyDescent="0.25">
      <c r="B27" s="160">
        <v>9</v>
      </c>
      <c r="C27" s="161" t="s">
        <v>418</v>
      </c>
      <c r="D27" s="161" t="s">
        <v>400</v>
      </c>
      <c r="E27" s="161" t="s">
        <v>419</v>
      </c>
      <c r="F27" s="160">
        <v>1</v>
      </c>
      <c r="G27" s="161" t="s">
        <v>402</v>
      </c>
      <c r="H27" s="162">
        <v>396.26</v>
      </c>
      <c r="I27" s="163">
        <f t="shared" si="0"/>
        <v>396.26</v>
      </c>
      <c r="J27" s="161"/>
      <c r="K27" s="161"/>
      <c r="L27" s="161"/>
      <c r="M27" s="161"/>
      <c r="N27" s="161"/>
      <c r="O27" s="161" t="s">
        <v>417</v>
      </c>
    </row>
    <row r="28" spans="2:15" x14ac:dyDescent="0.25">
      <c r="B28" s="160">
        <v>10</v>
      </c>
      <c r="C28" s="161" t="s">
        <v>420</v>
      </c>
      <c r="D28" s="161" t="s">
        <v>400</v>
      </c>
      <c r="E28" s="161" t="s">
        <v>421</v>
      </c>
      <c r="F28" s="160">
        <v>1</v>
      </c>
      <c r="G28" s="161" t="s">
        <v>402</v>
      </c>
      <c r="H28" s="162">
        <v>664.52</v>
      </c>
      <c r="I28" s="163">
        <f t="shared" si="0"/>
        <v>664.52</v>
      </c>
      <c r="J28" s="161"/>
      <c r="K28" s="161"/>
      <c r="L28" s="161"/>
      <c r="M28" s="161"/>
      <c r="N28" s="161"/>
      <c r="O28" s="161"/>
    </row>
    <row r="29" spans="2:15" x14ac:dyDescent="0.25">
      <c r="B29" s="160">
        <v>11</v>
      </c>
      <c r="C29" s="161" t="s">
        <v>422</v>
      </c>
      <c r="D29" s="161" t="s">
        <v>400</v>
      </c>
      <c r="E29" s="161" t="s">
        <v>423</v>
      </c>
      <c r="F29" s="160">
        <v>2</v>
      </c>
      <c r="G29" s="161" t="s">
        <v>402</v>
      </c>
      <c r="H29" s="162">
        <v>1554</v>
      </c>
      <c r="I29" s="163">
        <f t="shared" si="0"/>
        <v>3108</v>
      </c>
      <c r="J29" s="161"/>
      <c r="K29" s="161"/>
      <c r="L29" s="161"/>
      <c r="M29" s="161"/>
      <c r="N29" s="161"/>
      <c r="O29" s="161"/>
    </row>
    <row r="30" spans="2:15" x14ac:dyDescent="0.25">
      <c r="B30" s="160">
        <v>12</v>
      </c>
      <c r="C30" s="161" t="s">
        <v>424</v>
      </c>
      <c r="D30" s="161" t="s">
        <v>400</v>
      </c>
      <c r="E30" s="161" t="s">
        <v>425</v>
      </c>
      <c r="F30" s="160">
        <v>9</v>
      </c>
      <c r="G30" s="161" t="s">
        <v>402</v>
      </c>
      <c r="H30" s="162">
        <v>65.12</v>
      </c>
      <c r="I30" s="163">
        <f t="shared" si="0"/>
        <v>586.08000000000004</v>
      </c>
      <c r="J30" s="161"/>
      <c r="K30" s="161"/>
      <c r="L30" s="161"/>
      <c r="M30" s="161"/>
      <c r="N30" s="161"/>
      <c r="O30" s="161"/>
    </row>
    <row r="31" spans="2:15" x14ac:dyDescent="0.25">
      <c r="B31" s="160">
        <v>13</v>
      </c>
      <c r="C31" s="161" t="s">
        <v>426</v>
      </c>
      <c r="D31" s="161" t="s">
        <v>400</v>
      </c>
      <c r="E31" s="161" t="s">
        <v>427</v>
      </c>
      <c r="F31" s="160">
        <v>2</v>
      </c>
      <c r="G31" s="161" t="s">
        <v>402</v>
      </c>
      <c r="H31" s="162">
        <v>52.54</v>
      </c>
      <c r="I31" s="163">
        <f t="shared" si="0"/>
        <v>105.08</v>
      </c>
      <c r="J31" s="161"/>
      <c r="K31" s="161"/>
      <c r="L31" s="161"/>
      <c r="M31" s="161"/>
      <c r="N31" s="161"/>
      <c r="O31" s="161"/>
    </row>
    <row r="32" spans="2:15" x14ac:dyDescent="0.25">
      <c r="B32" s="160">
        <v>14</v>
      </c>
      <c r="C32" s="161" t="s">
        <v>372</v>
      </c>
      <c r="D32" s="161" t="s">
        <v>400</v>
      </c>
      <c r="E32" s="161" t="s">
        <v>428</v>
      </c>
      <c r="F32" s="160">
        <v>5</v>
      </c>
      <c r="G32" s="161" t="s">
        <v>402</v>
      </c>
      <c r="H32" s="162">
        <v>25</v>
      </c>
      <c r="I32" s="163">
        <f t="shared" si="0"/>
        <v>125</v>
      </c>
      <c r="J32" s="161"/>
      <c r="K32" s="161"/>
      <c r="L32" s="161"/>
      <c r="M32" s="161"/>
      <c r="N32" s="161"/>
      <c r="O32" s="161" t="s">
        <v>417</v>
      </c>
    </row>
    <row r="33" spans="2:16" ht="18.75" x14ac:dyDescent="0.3">
      <c r="B33" s="160"/>
      <c r="C33" s="161"/>
      <c r="D33" s="161"/>
      <c r="E33" s="161"/>
      <c r="F33" s="160"/>
      <c r="G33" s="413" t="s">
        <v>429</v>
      </c>
      <c r="H33" s="413"/>
      <c r="I33" s="164">
        <f>SUM(I19:I32)</f>
        <v>25371.56</v>
      </c>
      <c r="J33" s="161"/>
      <c r="K33" s="161"/>
      <c r="L33" s="161"/>
      <c r="M33" s="161"/>
      <c r="N33" s="161"/>
      <c r="O33" s="161"/>
    </row>
    <row r="34" spans="2:16" ht="18.75" x14ac:dyDescent="0.3">
      <c r="B34" s="412" t="s">
        <v>430</v>
      </c>
      <c r="C34" s="412"/>
      <c r="H34" s="165"/>
      <c r="I34" s="166"/>
    </row>
    <row r="35" spans="2:16" x14ac:dyDescent="0.25">
      <c r="B35" s="167">
        <f>B32+1</f>
        <v>15</v>
      </c>
      <c r="C35" s="168" t="s">
        <v>431</v>
      </c>
      <c r="D35" s="168" t="s">
        <v>432</v>
      </c>
      <c r="E35" s="168" t="s">
        <v>433</v>
      </c>
      <c r="F35" s="167">
        <v>4</v>
      </c>
      <c r="G35" s="168" t="s">
        <v>432</v>
      </c>
      <c r="H35" s="168">
        <v>571</v>
      </c>
      <c r="I35" s="169">
        <f t="shared" ref="I35:I40" si="1">SUM(F35*H35)</f>
        <v>2284</v>
      </c>
      <c r="J35" s="168"/>
      <c r="K35" s="168"/>
      <c r="L35" s="168"/>
      <c r="M35" s="168"/>
      <c r="N35" s="168"/>
      <c r="O35" s="168"/>
      <c r="P35" t="s">
        <v>434</v>
      </c>
    </row>
    <row r="36" spans="2:16" x14ac:dyDescent="0.25">
      <c r="B36" s="167">
        <f>B35+1</f>
        <v>16</v>
      </c>
      <c r="C36" s="168" t="s">
        <v>435</v>
      </c>
      <c r="D36" s="168" t="s">
        <v>436</v>
      </c>
      <c r="E36" s="170" t="s">
        <v>437</v>
      </c>
      <c r="F36" s="167">
        <v>8</v>
      </c>
      <c r="G36" s="168"/>
      <c r="H36" s="171">
        <v>3</v>
      </c>
      <c r="I36" s="169">
        <f t="shared" si="1"/>
        <v>24</v>
      </c>
      <c r="J36" s="168"/>
      <c r="K36" s="168"/>
      <c r="L36" s="168"/>
      <c r="M36" s="168"/>
      <c r="N36" s="168"/>
      <c r="O36" s="168" t="s">
        <v>438</v>
      </c>
      <c r="P36" t="s">
        <v>434</v>
      </c>
    </row>
    <row r="37" spans="2:16" x14ac:dyDescent="0.25">
      <c r="B37" s="167">
        <f>B36+1</f>
        <v>17</v>
      </c>
      <c r="C37" s="168" t="s">
        <v>439</v>
      </c>
      <c r="D37" s="168" t="s">
        <v>436</v>
      </c>
      <c r="E37" s="170">
        <v>95.75</v>
      </c>
      <c r="F37" s="167">
        <v>8</v>
      </c>
      <c r="G37" s="168"/>
      <c r="H37" s="171">
        <v>3</v>
      </c>
      <c r="I37" s="169">
        <f t="shared" si="1"/>
        <v>24</v>
      </c>
      <c r="J37" s="168"/>
      <c r="K37" s="168"/>
      <c r="L37" s="168"/>
      <c r="M37" s="168"/>
      <c r="N37" s="168"/>
      <c r="O37" s="168" t="s">
        <v>438</v>
      </c>
      <c r="P37" t="s">
        <v>434</v>
      </c>
    </row>
    <row r="38" spans="2:16" x14ac:dyDescent="0.25">
      <c r="B38" s="167">
        <f>B37+1</f>
        <v>18</v>
      </c>
      <c r="C38" s="168" t="s">
        <v>440</v>
      </c>
      <c r="D38" s="168" t="s">
        <v>436</v>
      </c>
      <c r="E38" s="170">
        <v>99.01</v>
      </c>
      <c r="F38" s="167">
        <v>8</v>
      </c>
      <c r="G38" s="168"/>
      <c r="H38" s="171">
        <v>8</v>
      </c>
      <c r="I38" s="169">
        <f t="shared" si="1"/>
        <v>64</v>
      </c>
      <c r="J38" s="168"/>
      <c r="K38" s="168"/>
      <c r="L38" s="168"/>
      <c r="M38" s="168"/>
      <c r="N38" s="168"/>
      <c r="O38" s="168" t="s">
        <v>438</v>
      </c>
      <c r="P38" t="s">
        <v>434</v>
      </c>
    </row>
    <row r="39" spans="2:16" x14ac:dyDescent="0.25">
      <c r="B39" s="167">
        <f>B38+1</f>
        <v>19</v>
      </c>
      <c r="C39" s="172" t="s">
        <v>441</v>
      </c>
      <c r="D39" s="172" t="s">
        <v>442</v>
      </c>
      <c r="E39" s="173" t="s">
        <v>443</v>
      </c>
      <c r="F39" s="174">
        <v>0</v>
      </c>
      <c r="G39" s="172"/>
      <c r="H39" s="175">
        <v>2000</v>
      </c>
      <c r="I39" s="176">
        <f t="shared" si="1"/>
        <v>0</v>
      </c>
      <c r="J39" s="172"/>
      <c r="K39" s="172"/>
      <c r="L39" s="172"/>
      <c r="M39" s="172"/>
      <c r="N39" s="172"/>
      <c r="O39" s="172" t="s">
        <v>438</v>
      </c>
    </row>
    <row r="40" spans="2:16" x14ac:dyDescent="0.25">
      <c r="B40" s="167">
        <f>B39+1</f>
        <v>20</v>
      </c>
      <c r="C40" s="168" t="s">
        <v>444</v>
      </c>
      <c r="D40" s="168" t="s">
        <v>442</v>
      </c>
      <c r="E40" s="170"/>
      <c r="F40" s="167">
        <v>2</v>
      </c>
      <c r="G40" s="168"/>
      <c r="H40" s="171">
        <v>1500</v>
      </c>
      <c r="I40" s="169">
        <f t="shared" si="1"/>
        <v>3000</v>
      </c>
      <c r="J40" s="168"/>
      <c r="K40" s="168"/>
      <c r="L40" s="168"/>
      <c r="M40" s="168"/>
      <c r="N40" s="168"/>
      <c r="O40" s="168" t="s">
        <v>438</v>
      </c>
    </row>
    <row r="41" spans="2:16" ht="18.75" x14ac:dyDescent="0.3">
      <c r="B41" s="167"/>
      <c r="C41" s="168"/>
      <c r="D41" s="168"/>
      <c r="E41" s="170"/>
      <c r="F41" s="167"/>
      <c r="G41" s="414" t="s">
        <v>445</v>
      </c>
      <c r="H41" s="414"/>
      <c r="I41" s="177">
        <f>SUM(I35:I40)</f>
        <v>5396</v>
      </c>
      <c r="J41" s="168"/>
      <c r="K41" s="168"/>
      <c r="L41" s="168"/>
      <c r="M41" s="168"/>
      <c r="N41" s="168"/>
      <c r="O41" s="168"/>
    </row>
    <row r="42" spans="2:16" ht="18.75" x14ac:dyDescent="0.3">
      <c r="B42" s="412" t="s">
        <v>378</v>
      </c>
      <c r="C42" s="412"/>
      <c r="H42" s="165"/>
      <c r="I42" s="166"/>
    </row>
    <row r="43" spans="2:16" x14ac:dyDescent="0.25">
      <c r="B43" s="178">
        <f>B40+1</f>
        <v>21</v>
      </c>
      <c r="C43" s="179" t="s">
        <v>446</v>
      </c>
      <c r="D43" s="179" t="s">
        <v>447</v>
      </c>
      <c r="E43" s="179" t="s">
        <v>448</v>
      </c>
      <c r="F43" s="178">
        <v>1</v>
      </c>
      <c r="G43" s="179" t="s">
        <v>447</v>
      </c>
      <c r="H43" s="180">
        <v>715</v>
      </c>
      <c r="I43" s="181">
        <f>SUM(F43*H43)</f>
        <v>715</v>
      </c>
      <c r="J43" s="179"/>
      <c r="K43" s="179"/>
      <c r="L43" s="179"/>
      <c r="M43" s="179"/>
      <c r="N43" s="179"/>
      <c r="O43" s="179" t="s">
        <v>449</v>
      </c>
      <c r="P43" t="s">
        <v>434</v>
      </c>
    </row>
    <row r="44" spans="2:16" x14ac:dyDescent="0.25">
      <c r="B44" s="178">
        <f>B43+1</f>
        <v>22</v>
      </c>
      <c r="C44" s="179" t="s">
        <v>450</v>
      </c>
      <c r="D44" s="179" t="s">
        <v>451</v>
      </c>
      <c r="E44" s="179" t="s">
        <v>452</v>
      </c>
      <c r="F44" s="178">
        <v>3</v>
      </c>
      <c r="G44" s="179" t="s">
        <v>451</v>
      </c>
      <c r="H44" s="180">
        <v>1695</v>
      </c>
      <c r="I44" s="181">
        <f>SUM(F44*H44)</f>
        <v>5085</v>
      </c>
      <c r="J44" s="179"/>
      <c r="K44" s="179"/>
      <c r="L44" s="179"/>
      <c r="M44" s="179"/>
      <c r="N44" s="179"/>
      <c r="O44" s="179"/>
      <c r="P44" t="s">
        <v>434</v>
      </c>
    </row>
    <row r="45" spans="2:16" x14ac:dyDescent="0.25">
      <c r="B45" s="178">
        <f>B44+1</f>
        <v>23</v>
      </c>
      <c r="C45" s="179" t="s">
        <v>453</v>
      </c>
      <c r="D45" s="179" t="s">
        <v>451</v>
      </c>
      <c r="E45" s="179" t="s">
        <v>454</v>
      </c>
      <c r="F45" s="178">
        <v>3</v>
      </c>
      <c r="G45" s="179" t="s">
        <v>451</v>
      </c>
      <c r="H45" s="180">
        <v>30</v>
      </c>
      <c r="I45" s="181">
        <f>SUM(F45*H45)</f>
        <v>90</v>
      </c>
      <c r="J45" s="179"/>
      <c r="K45" s="179"/>
      <c r="L45" s="179"/>
      <c r="M45" s="179"/>
      <c r="N45" s="179"/>
      <c r="O45" s="179"/>
      <c r="P45" t="s">
        <v>434</v>
      </c>
    </row>
    <row r="46" spans="2:16" ht="18.75" x14ac:dyDescent="0.3">
      <c r="B46" s="178"/>
      <c r="C46" s="179"/>
      <c r="D46" s="179"/>
      <c r="E46" s="179"/>
      <c r="F46" s="178"/>
      <c r="G46" s="415" t="s">
        <v>455</v>
      </c>
      <c r="H46" s="415"/>
      <c r="I46" s="182">
        <f>SUM(I43:I45)</f>
        <v>5890</v>
      </c>
      <c r="J46" s="179"/>
      <c r="K46" s="179"/>
      <c r="L46" s="179"/>
      <c r="M46" s="179"/>
      <c r="N46" s="179"/>
      <c r="O46" s="179"/>
    </row>
    <row r="47" spans="2:16" ht="18.75" x14ac:dyDescent="0.3">
      <c r="B47" s="412" t="s">
        <v>379</v>
      </c>
      <c r="C47" s="412"/>
      <c r="G47" s="183"/>
      <c r="H47" s="183"/>
      <c r="I47" s="184"/>
    </row>
    <row r="48" spans="2:16" x14ac:dyDescent="0.25">
      <c r="B48" s="185">
        <v>52</v>
      </c>
      <c r="C48" s="186" t="s">
        <v>456</v>
      </c>
      <c r="D48" s="186" t="s">
        <v>457</v>
      </c>
      <c r="E48" s="186"/>
      <c r="F48" s="185">
        <v>2</v>
      </c>
      <c r="G48" s="186" t="s">
        <v>457</v>
      </c>
      <c r="H48" s="187">
        <v>835</v>
      </c>
      <c r="I48" s="188">
        <f>F48*H48</f>
        <v>1670</v>
      </c>
      <c r="J48" s="186"/>
      <c r="K48" s="186"/>
      <c r="L48" s="186"/>
      <c r="M48" s="186"/>
      <c r="N48" s="186"/>
      <c r="O48" s="186"/>
    </row>
    <row r="49" spans="2:16" x14ac:dyDescent="0.25">
      <c r="B49" s="185">
        <v>53</v>
      </c>
      <c r="C49" s="186" t="s">
        <v>458</v>
      </c>
      <c r="D49" s="186" t="s">
        <v>457</v>
      </c>
      <c r="E49" s="186"/>
      <c r="F49" s="185">
        <v>2</v>
      </c>
      <c r="G49" s="186" t="s">
        <v>457</v>
      </c>
      <c r="H49" s="187">
        <v>1500</v>
      </c>
      <c r="I49" s="188">
        <f>F49*H49</f>
        <v>3000</v>
      </c>
      <c r="J49" s="186"/>
      <c r="K49" s="186"/>
      <c r="L49" s="186"/>
      <c r="M49" s="186"/>
      <c r="N49" s="186"/>
      <c r="O49" s="186"/>
    </row>
    <row r="50" spans="2:16" ht="18.75" x14ac:dyDescent="0.3">
      <c r="B50" s="185"/>
      <c r="C50" s="186"/>
      <c r="D50" s="186"/>
      <c r="E50" s="186"/>
      <c r="F50" s="185"/>
      <c r="G50" s="416" t="s">
        <v>459</v>
      </c>
      <c r="H50" s="416"/>
      <c r="I50" s="189">
        <f>SUM(I48:I49)</f>
        <v>4670</v>
      </c>
      <c r="J50" s="186"/>
      <c r="K50" s="186"/>
      <c r="L50" s="186"/>
      <c r="M50" s="186"/>
      <c r="N50" s="186"/>
      <c r="O50" s="186"/>
    </row>
    <row r="51" spans="2:16" ht="18.75" x14ac:dyDescent="0.3">
      <c r="B51" s="412" t="s">
        <v>380</v>
      </c>
      <c r="C51" s="412"/>
      <c r="G51" s="183"/>
      <c r="H51" s="183"/>
      <c r="I51" s="184"/>
    </row>
    <row r="52" spans="2:16" x14ac:dyDescent="0.25">
      <c r="B52" s="190">
        <v>1</v>
      </c>
      <c r="C52" s="191" t="s">
        <v>460</v>
      </c>
      <c r="D52" s="191" t="s">
        <v>461</v>
      </c>
      <c r="E52" s="191"/>
      <c r="F52" s="190">
        <v>1</v>
      </c>
      <c r="G52" s="191"/>
      <c r="H52" s="192">
        <v>5000</v>
      </c>
      <c r="I52" s="193">
        <f>F52*H52</f>
        <v>5000</v>
      </c>
      <c r="J52" s="191"/>
      <c r="K52" s="191"/>
      <c r="L52" s="191"/>
      <c r="M52" s="191"/>
      <c r="N52" s="191"/>
      <c r="O52" s="191" t="s">
        <v>462</v>
      </c>
    </row>
    <row r="53" spans="2:16" ht="18.75" x14ac:dyDescent="0.3">
      <c r="B53" s="194"/>
      <c r="C53" s="194"/>
      <c r="D53" s="191"/>
      <c r="E53" s="191"/>
      <c r="F53" s="190"/>
      <c r="G53" s="417" t="s">
        <v>463</v>
      </c>
      <c r="H53" s="417"/>
      <c r="I53" s="195">
        <f>SUM(I52)</f>
        <v>5000</v>
      </c>
      <c r="J53" s="191"/>
      <c r="K53" s="191"/>
      <c r="L53" s="191"/>
      <c r="M53" s="191"/>
      <c r="N53" s="191"/>
      <c r="O53" s="191"/>
    </row>
    <row r="54" spans="2:16" ht="18.75" x14ac:dyDescent="0.3">
      <c r="B54" s="412" t="s">
        <v>381</v>
      </c>
      <c r="C54" s="412"/>
      <c r="G54" s="183"/>
      <c r="H54" s="183"/>
      <c r="I54" s="184"/>
    </row>
    <row r="55" spans="2:16" x14ac:dyDescent="0.25">
      <c r="B55" s="196">
        <v>1</v>
      </c>
      <c r="C55" s="197" t="s">
        <v>464</v>
      </c>
      <c r="D55" s="197" t="s">
        <v>465</v>
      </c>
      <c r="E55" s="197" t="s">
        <v>466</v>
      </c>
      <c r="F55" s="196">
        <v>1</v>
      </c>
      <c r="G55" s="197" t="s">
        <v>465</v>
      </c>
      <c r="H55" s="198">
        <v>1290</v>
      </c>
      <c r="I55" s="199">
        <f>F55*H55</f>
        <v>1290</v>
      </c>
      <c r="J55" s="197"/>
      <c r="K55" s="197"/>
      <c r="L55" s="197"/>
      <c r="M55" s="197"/>
      <c r="N55" s="197"/>
      <c r="O55" s="197"/>
      <c r="P55" t="s">
        <v>434</v>
      </c>
    </row>
    <row r="56" spans="2:16" ht="18.75" x14ac:dyDescent="0.3">
      <c r="B56" s="196"/>
      <c r="C56" s="197"/>
      <c r="D56" s="197"/>
      <c r="E56" s="197"/>
      <c r="F56" s="196"/>
      <c r="G56" s="418" t="s">
        <v>467</v>
      </c>
      <c r="H56" s="418"/>
      <c r="I56" s="200">
        <f>SUM(I55:I55)</f>
        <v>1290</v>
      </c>
      <c r="J56" s="197"/>
      <c r="K56" s="197"/>
      <c r="L56" s="197"/>
      <c r="M56" s="197"/>
      <c r="N56" s="197"/>
      <c r="O56" s="197"/>
    </row>
    <row r="57" spans="2:16" ht="18.75" x14ac:dyDescent="0.3">
      <c r="B57" s="412" t="s">
        <v>382</v>
      </c>
      <c r="C57" s="412"/>
      <c r="G57" s="183"/>
      <c r="H57" s="183"/>
      <c r="I57" s="184"/>
    </row>
    <row r="58" spans="2:16" x14ac:dyDescent="0.25">
      <c r="B58" s="201">
        <v>1</v>
      </c>
      <c r="C58" s="202" t="s">
        <v>468</v>
      </c>
      <c r="D58" s="202" t="s">
        <v>469</v>
      </c>
      <c r="E58" s="202" t="s">
        <v>469</v>
      </c>
      <c r="F58" s="201">
        <v>2</v>
      </c>
      <c r="G58" s="202">
        <f>-Q61</f>
        <v>0</v>
      </c>
      <c r="H58" s="203">
        <v>0</v>
      </c>
      <c r="I58" s="204">
        <f t="shared" ref="I58:I86" si="2">F58*H58</f>
        <v>0</v>
      </c>
      <c r="J58" s="202" t="s">
        <v>470</v>
      </c>
      <c r="K58" s="202"/>
      <c r="L58" s="202" t="s">
        <v>470</v>
      </c>
      <c r="M58" s="202"/>
      <c r="N58" s="201" t="s">
        <v>471</v>
      </c>
      <c r="O58" s="202" t="s">
        <v>472</v>
      </c>
    </row>
    <row r="59" spans="2:16" x14ac:dyDescent="0.25">
      <c r="B59" s="201">
        <v>2</v>
      </c>
      <c r="C59" s="202" t="s">
        <v>473</v>
      </c>
      <c r="D59" s="202"/>
      <c r="E59" s="202"/>
      <c r="F59" s="201">
        <v>3</v>
      </c>
      <c r="G59" s="202"/>
      <c r="H59" s="203">
        <v>200</v>
      </c>
      <c r="I59" s="204">
        <f t="shared" si="2"/>
        <v>600</v>
      </c>
      <c r="J59" s="202"/>
      <c r="K59" s="202"/>
      <c r="L59" s="202"/>
      <c r="M59" s="202"/>
      <c r="N59" s="202"/>
      <c r="O59" s="202"/>
      <c r="P59" t="s">
        <v>434</v>
      </c>
    </row>
    <row r="60" spans="2:16" x14ac:dyDescent="0.25">
      <c r="B60" s="201">
        <v>22</v>
      </c>
      <c r="C60" s="202" t="s">
        <v>474</v>
      </c>
      <c r="D60" s="202" t="s">
        <v>475</v>
      </c>
      <c r="E60" s="202" t="s">
        <v>476</v>
      </c>
      <c r="F60" s="201">
        <v>4</v>
      </c>
      <c r="G60" s="202" t="s">
        <v>465</v>
      </c>
      <c r="H60" s="203">
        <v>229</v>
      </c>
      <c r="I60" s="205">
        <f t="shared" si="2"/>
        <v>916</v>
      </c>
      <c r="J60" s="202"/>
      <c r="K60" s="202"/>
      <c r="L60" s="202"/>
      <c r="M60" s="202"/>
      <c r="N60" s="202"/>
      <c r="O60" s="202"/>
      <c r="P60" t="s">
        <v>434</v>
      </c>
    </row>
    <row r="61" spans="2:16" x14ac:dyDescent="0.25">
      <c r="B61" s="201">
        <v>23</v>
      </c>
      <c r="C61" s="202" t="s">
        <v>477</v>
      </c>
      <c r="D61" s="202" t="s">
        <v>475</v>
      </c>
      <c r="E61" s="202" t="s">
        <v>478</v>
      </c>
      <c r="F61" s="201">
        <v>2</v>
      </c>
      <c r="G61" s="202" t="s">
        <v>465</v>
      </c>
      <c r="H61" s="203">
        <v>159</v>
      </c>
      <c r="I61" s="205">
        <f t="shared" si="2"/>
        <v>318</v>
      </c>
      <c r="J61" s="202"/>
      <c r="K61" s="202"/>
      <c r="L61" s="202"/>
      <c r="M61" s="202"/>
      <c r="N61" s="202"/>
      <c r="O61" s="202"/>
      <c r="P61" t="s">
        <v>434</v>
      </c>
    </row>
    <row r="62" spans="2:16" x14ac:dyDescent="0.25">
      <c r="B62" s="201">
        <v>24</v>
      </c>
      <c r="C62" s="202" t="s">
        <v>479</v>
      </c>
      <c r="D62" s="202" t="s">
        <v>400</v>
      </c>
      <c r="E62" s="202" t="s">
        <v>480</v>
      </c>
      <c r="F62" s="201">
        <v>2</v>
      </c>
      <c r="G62" s="202" t="s">
        <v>402</v>
      </c>
      <c r="H62" s="203">
        <v>43.99</v>
      </c>
      <c r="I62" s="205">
        <f t="shared" si="2"/>
        <v>87.98</v>
      </c>
      <c r="J62" s="202"/>
      <c r="K62" s="202"/>
      <c r="L62" s="202"/>
      <c r="M62" s="202"/>
      <c r="N62" s="202"/>
      <c r="O62" s="202"/>
      <c r="P62" t="s">
        <v>434</v>
      </c>
    </row>
    <row r="63" spans="2:16" x14ac:dyDescent="0.25">
      <c r="B63" s="201">
        <v>25</v>
      </c>
      <c r="C63" s="202" t="s">
        <v>481</v>
      </c>
      <c r="D63" s="202" t="s">
        <v>400</v>
      </c>
      <c r="E63" s="202" t="s">
        <v>482</v>
      </c>
      <c r="F63" s="201">
        <v>18</v>
      </c>
      <c r="G63" s="202" t="s">
        <v>402</v>
      </c>
      <c r="H63" s="203">
        <v>46.08</v>
      </c>
      <c r="I63" s="205">
        <f t="shared" si="2"/>
        <v>829.43999999999994</v>
      </c>
      <c r="J63" s="202"/>
      <c r="K63" s="202"/>
      <c r="L63" s="202"/>
      <c r="M63" s="202"/>
      <c r="N63" s="202"/>
      <c r="O63" s="202"/>
      <c r="P63" t="s">
        <v>434</v>
      </c>
    </row>
    <row r="64" spans="2:16" x14ac:dyDescent="0.25">
      <c r="B64" s="201">
        <v>26</v>
      </c>
      <c r="C64" s="202" t="s">
        <v>483</v>
      </c>
      <c r="D64" s="202" t="s">
        <v>400</v>
      </c>
      <c r="E64" s="202" t="s">
        <v>484</v>
      </c>
      <c r="F64" s="201">
        <v>4</v>
      </c>
      <c r="G64" s="202" t="s">
        <v>402</v>
      </c>
      <c r="H64" s="203">
        <v>53</v>
      </c>
      <c r="I64" s="205">
        <f t="shared" si="2"/>
        <v>212</v>
      </c>
      <c r="J64" s="202"/>
      <c r="K64" s="202"/>
      <c r="L64" s="202"/>
      <c r="M64" s="202"/>
      <c r="N64" s="202"/>
      <c r="O64" s="202"/>
      <c r="P64" t="s">
        <v>434</v>
      </c>
    </row>
    <row r="65" spans="2:16" x14ac:dyDescent="0.25">
      <c r="B65" s="201">
        <v>27</v>
      </c>
      <c r="C65" s="202" t="s">
        <v>485</v>
      </c>
      <c r="D65" s="202" t="s">
        <v>400</v>
      </c>
      <c r="E65" s="202" t="s">
        <v>486</v>
      </c>
      <c r="F65" s="201">
        <v>40</v>
      </c>
      <c r="G65" s="202" t="s">
        <v>402</v>
      </c>
      <c r="H65" s="203">
        <v>1.1100000000000001</v>
      </c>
      <c r="I65" s="205">
        <f t="shared" si="2"/>
        <v>44.400000000000006</v>
      </c>
      <c r="J65" s="202"/>
      <c r="K65" s="202"/>
      <c r="L65" s="202"/>
      <c r="M65" s="202"/>
      <c r="N65" s="202"/>
      <c r="O65" s="202"/>
      <c r="P65" t="s">
        <v>434</v>
      </c>
    </row>
    <row r="66" spans="2:16" x14ac:dyDescent="0.25">
      <c r="B66" s="201">
        <v>28</v>
      </c>
      <c r="C66" s="202" t="s">
        <v>487</v>
      </c>
      <c r="D66" s="202" t="s">
        <v>400</v>
      </c>
      <c r="E66" s="202" t="s">
        <v>488</v>
      </c>
      <c r="F66" s="201">
        <v>50</v>
      </c>
      <c r="G66" s="202" t="s">
        <v>402</v>
      </c>
      <c r="H66" s="203">
        <v>5.51</v>
      </c>
      <c r="I66" s="205">
        <f t="shared" si="2"/>
        <v>275.5</v>
      </c>
      <c r="J66" s="202"/>
      <c r="K66" s="202"/>
      <c r="L66" s="202"/>
      <c r="M66" s="202"/>
      <c r="N66" s="202"/>
      <c r="O66" s="202"/>
      <c r="P66" t="s">
        <v>434</v>
      </c>
    </row>
    <row r="67" spans="2:16" x14ac:dyDescent="0.25">
      <c r="B67" s="201">
        <v>29</v>
      </c>
      <c r="C67" s="202" t="s">
        <v>489</v>
      </c>
      <c r="D67" s="202" t="s">
        <v>400</v>
      </c>
      <c r="E67" s="202" t="s">
        <v>490</v>
      </c>
      <c r="F67" s="201">
        <v>4</v>
      </c>
      <c r="G67" s="202" t="s">
        <v>402</v>
      </c>
      <c r="H67" s="203">
        <v>0.83</v>
      </c>
      <c r="I67" s="205">
        <f t="shared" si="2"/>
        <v>3.32</v>
      </c>
      <c r="J67" s="202"/>
      <c r="K67" s="202"/>
      <c r="L67" s="202"/>
      <c r="M67" s="202"/>
      <c r="N67" s="202"/>
      <c r="O67" s="202"/>
      <c r="P67" t="s">
        <v>434</v>
      </c>
    </row>
    <row r="68" spans="2:16" x14ac:dyDescent="0.25">
      <c r="B68" s="201">
        <v>30</v>
      </c>
      <c r="C68" s="202" t="s">
        <v>491</v>
      </c>
      <c r="D68" s="202" t="s">
        <v>400</v>
      </c>
      <c r="E68" s="202" t="s">
        <v>492</v>
      </c>
      <c r="F68" s="201">
        <v>25</v>
      </c>
      <c r="G68" s="202" t="s">
        <v>402</v>
      </c>
      <c r="H68" s="203">
        <v>4.37</v>
      </c>
      <c r="I68" s="205">
        <f t="shared" si="2"/>
        <v>109.25</v>
      </c>
      <c r="J68" s="202"/>
      <c r="K68" s="202"/>
      <c r="L68" s="202"/>
      <c r="M68" s="202"/>
      <c r="N68" s="202"/>
      <c r="O68" s="202"/>
      <c r="P68" t="s">
        <v>434</v>
      </c>
    </row>
    <row r="69" spans="2:16" x14ac:dyDescent="0.25">
      <c r="B69" s="201">
        <v>31</v>
      </c>
      <c r="C69" s="202" t="s">
        <v>493</v>
      </c>
      <c r="D69" s="202" t="s">
        <v>400</v>
      </c>
      <c r="E69" s="202" t="s">
        <v>494</v>
      </c>
      <c r="F69" s="201">
        <v>26</v>
      </c>
      <c r="G69" s="202" t="s">
        <v>402</v>
      </c>
      <c r="H69" s="203">
        <v>3.99</v>
      </c>
      <c r="I69" s="205">
        <f t="shared" si="2"/>
        <v>103.74000000000001</v>
      </c>
      <c r="J69" s="202"/>
      <c r="K69" s="202"/>
      <c r="L69" s="202"/>
      <c r="M69" s="202"/>
      <c r="N69" s="202"/>
      <c r="O69" s="202"/>
      <c r="P69" t="s">
        <v>434</v>
      </c>
    </row>
    <row r="70" spans="2:16" x14ac:dyDescent="0.25">
      <c r="B70" s="201">
        <v>35</v>
      </c>
      <c r="C70" s="202" t="s">
        <v>495</v>
      </c>
      <c r="D70" s="202" t="s">
        <v>400</v>
      </c>
      <c r="E70" s="202" t="s">
        <v>496</v>
      </c>
      <c r="F70" s="201">
        <v>10</v>
      </c>
      <c r="G70" s="202" t="s">
        <v>402</v>
      </c>
      <c r="H70" s="203">
        <v>5</v>
      </c>
      <c r="I70" s="205">
        <f t="shared" si="2"/>
        <v>50</v>
      </c>
      <c r="J70" s="202"/>
      <c r="K70" s="202"/>
      <c r="L70" s="202"/>
      <c r="M70" s="202"/>
      <c r="N70" s="202"/>
      <c r="O70" s="202" t="s">
        <v>497</v>
      </c>
      <c r="P70" t="s">
        <v>434</v>
      </c>
    </row>
    <row r="71" spans="2:16" x14ac:dyDescent="0.25">
      <c r="B71" s="201">
        <v>37</v>
      </c>
      <c r="C71" s="202" t="s">
        <v>498</v>
      </c>
      <c r="D71" s="202" t="s">
        <v>400</v>
      </c>
      <c r="E71" s="202" t="s">
        <v>499</v>
      </c>
      <c r="F71" s="201">
        <f>SUM(F24,F25,F28)*16+F26*32+F29*8</f>
        <v>160</v>
      </c>
      <c r="G71" s="202" t="s">
        <v>402</v>
      </c>
      <c r="H71" s="203">
        <v>8.39</v>
      </c>
      <c r="I71" s="205">
        <f t="shared" si="2"/>
        <v>1342.4</v>
      </c>
      <c r="J71" s="202"/>
      <c r="K71" s="202"/>
      <c r="L71" s="202"/>
      <c r="M71" s="202"/>
      <c r="N71" s="202"/>
      <c r="O71" s="202"/>
      <c r="P71" t="s">
        <v>434</v>
      </c>
    </row>
    <row r="72" spans="2:16" x14ac:dyDescent="0.25">
      <c r="B72" s="201">
        <v>38</v>
      </c>
      <c r="C72" s="202" t="s">
        <v>500</v>
      </c>
      <c r="D72" s="202" t="s">
        <v>400</v>
      </c>
      <c r="E72" s="202" t="s">
        <v>501</v>
      </c>
      <c r="F72" s="201">
        <v>10</v>
      </c>
      <c r="G72" s="202" t="s">
        <v>402</v>
      </c>
      <c r="H72" s="203">
        <v>1.74</v>
      </c>
      <c r="I72" s="205">
        <f t="shared" si="2"/>
        <v>17.399999999999999</v>
      </c>
      <c r="J72" s="202"/>
      <c r="K72" s="202"/>
      <c r="L72" s="202"/>
      <c r="M72" s="202"/>
      <c r="N72" s="202"/>
      <c r="O72" s="202"/>
      <c r="P72" t="s">
        <v>434</v>
      </c>
    </row>
    <row r="73" spans="2:16" x14ac:dyDescent="0.25">
      <c r="B73" s="201">
        <v>39</v>
      </c>
      <c r="C73" s="202" t="s">
        <v>502</v>
      </c>
      <c r="D73" s="202" t="s">
        <v>400</v>
      </c>
      <c r="E73" s="202" t="s">
        <v>503</v>
      </c>
      <c r="F73" s="201">
        <v>10</v>
      </c>
      <c r="G73" s="202" t="s">
        <v>402</v>
      </c>
      <c r="H73" s="203">
        <v>2.0499999999999998</v>
      </c>
      <c r="I73" s="205">
        <f t="shared" si="2"/>
        <v>20.5</v>
      </c>
      <c r="J73" s="202"/>
      <c r="K73" s="202"/>
      <c r="L73" s="202"/>
      <c r="M73" s="202"/>
      <c r="N73" s="202"/>
      <c r="O73" s="202"/>
      <c r="P73" t="s">
        <v>434</v>
      </c>
    </row>
    <row r="74" spans="2:16" x14ac:dyDescent="0.25">
      <c r="B74" s="201">
        <v>40</v>
      </c>
      <c r="C74" s="202" t="s">
        <v>504</v>
      </c>
      <c r="D74" s="202" t="s">
        <v>400</v>
      </c>
      <c r="E74" s="202" t="s">
        <v>505</v>
      </c>
      <c r="F74" s="201">
        <v>77</v>
      </c>
      <c r="G74" s="202" t="s">
        <v>402</v>
      </c>
      <c r="H74" s="203">
        <v>5.4</v>
      </c>
      <c r="I74" s="205">
        <f t="shared" si="2"/>
        <v>415.8</v>
      </c>
      <c r="J74" s="202"/>
      <c r="K74" s="202"/>
      <c r="L74" s="202"/>
      <c r="M74" s="202"/>
      <c r="N74" s="202"/>
      <c r="O74" s="202"/>
      <c r="P74" t="s">
        <v>434</v>
      </c>
    </row>
    <row r="75" spans="2:16" x14ac:dyDescent="0.25">
      <c r="B75" s="201">
        <v>41</v>
      </c>
      <c r="C75" s="202" t="s">
        <v>506</v>
      </c>
      <c r="D75" s="202" t="s">
        <v>400</v>
      </c>
      <c r="E75" s="202" t="s">
        <v>507</v>
      </c>
      <c r="F75" s="201">
        <v>5</v>
      </c>
      <c r="G75" s="202" t="s">
        <v>402</v>
      </c>
      <c r="H75" s="203">
        <v>1.42</v>
      </c>
      <c r="I75" s="205">
        <f t="shared" si="2"/>
        <v>7.1</v>
      </c>
      <c r="J75" s="202"/>
      <c r="K75" s="202"/>
      <c r="L75" s="202"/>
      <c r="M75" s="202"/>
      <c r="N75" s="202"/>
      <c r="O75" s="202"/>
      <c r="P75" t="s">
        <v>434</v>
      </c>
    </row>
    <row r="76" spans="2:16" x14ac:dyDescent="0.25">
      <c r="B76" s="201">
        <v>42</v>
      </c>
      <c r="C76" s="202" t="s">
        <v>508</v>
      </c>
      <c r="D76" s="202" t="s">
        <v>400</v>
      </c>
      <c r="E76" s="202" t="s">
        <v>509</v>
      </c>
      <c r="F76" s="201">
        <v>10</v>
      </c>
      <c r="G76" s="202" t="s">
        <v>402</v>
      </c>
      <c r="H76" s="203">
        <v>9.32</v>
      </c>
      <c r="I76" s="205">
        <f t="shared" si="2"/>
        <v>93.2</v>
      </c>
      <c r="J76" s="202"/>
      <c r="K76" s="202"/>
      <c r="L76" s="202"/>
      <c r="M76" s="202"/>
      <c r="N76" s="202"/>
      <c r="O76" s="202"/>
      <c r="P76" t="s">
        <v>434</v>
      </c>
    </row>
    <row r="77" spans="2:16" x14ac:dyDescent="0.25">
      <c r="B77" s="201">
        <v>43</v>
      </c>
      <c r="C77" s="202" t="s">
        <v>510</v>
      </c>
      <c r="D77" s="202" t="s">
        <v>400</v>
      </c>
      <c r="E77" s="202" t="s">
        <v>511</v>
      </c>
      <c r="F77" s="201">
        <v>10</v>
      </c>
      <c r="G77" s="202" t="s">
        <v>402</v>
      </c>
      <c r="H77" s="203">
        <v>9.32</v>
      </c>
      <c r="I77" s="205">
        <f t="shared" si="2"/>
        <v>93.2</v>
      </c>
      <c r="J77" s="202"/>
      <c r="K77" s="202"/>
      <c r="L77" s="202"/>
      <c r="M77" s="202"/>
      <c r="N77" s="202"/>
      <c r="O77" s="202"/>
      <c r="P77" t="s">
        <v>434</v>
      </c>
    </row>
    <row r="78" spans="2:16" x14ac:dyDescent="0.25">
      <c r="B78" s="201">
        <v>44</v>
      </c>
      <c r="C78" s="202" t="s">
        <v>512</v>
      </c>
      <c r="D78" s="202" t="s">
        <v>400</v>
      </c>
      <c r="E78" s="202" t="s">
        <v>513</v>
      </c>
      <c r="F78" s="201">
        <v>6</v>
      </c>
      <c r="G78" s="202" t="s">
        <v>402</v>
      </c>
      <c r="H78" s="203">
        <v>10.83</v>
      </c>
      <c r="I78" s="205">
        <f t="shared" si="2"/>
        <v>64.98</v>
      </c>
      <c r="J78" s="202"/>
      <c r="K78" s="202"/>
      <c r="L78" s="202"/>
      <c r="M78" s="202"/>
      <c r="N78" s="202"/>
      <c r="O78" s="202"/>
      <c r="P78" t="s">
        <v>434</v>
      </c>
    </row>
    <row r="79" spans="2:16" x14ac:dyDescent="0.25">
      <c r="B79" s="201">
        <v>45</v>
      </c>
      <c r="C79" s="202" t="s">
        <v>514</v>
      </c>
      <c r="D79" s="202" t="s">
        <v>515</v>
      </c>
      <c r="E79" s="202" t="s">
        <v>516</v>
      </c>
      <c r="F79" s="201">
        <v>120</v>
      </c>
      <c r="G79" s="202" t="s">
        <v>517</v>
      </c>
      <c r="H79" s="203">
        <v>10</v>
      </c>
      <c r="I79" s="205">
        <f t="shared" si="2"/>
        <v>1200</v>
      </c>
      <c r="J79" s="202"/>
      <c r="K79" s="202"/>
      <c r="L79" s="202"/>
      <c r="M79" s="202"/>
      <c r="N79" s="202"/>
      <c r="O79" s="202"/>
      <c r="P79" t="s">
        <v>434</v>
      </c>
    </row>
    <row r="80" spans="2:16" x14ac:dyDescent="0.25">
      <c r="B80" s="201">
        <v>49</v>
      </c>
      <c r="C80" s="202" t="s">
        <v>518</v>
      </c>
      <c r="D80" s="202" t="s">
        <v>519</v>
      </c>
      <c r="E80" s="202" t="s">
        <v>520</v>
      </c>
      <c r="F80" s="201">
        <v>1</v>
      </c>
      <c r="G80" s="202" t="s">
        <v>521</v>
      </c>
      <c r="H80" s="203">
        <v>1159.99</v>
      </c>
      <c r="I80" s="205">
        <f t="shared" si="2"/>
        <v>1159.99</v>
      </c>
      <c r="J80" s="202"/>
      <c r="K80" s="202"/>
      <c r="L80" s="202"/>
      <c r="M80" s="202"/>
      <c r="N80" s="202"/>
      <c r="O80" s="202"/>
      <c r="P80" t="s">
        <v>434</v>
      </c>
    </row>
    <row r="81" spans="2:16" x14ac:dyDescent="0.25">
      <c r="B81" s="201">
        <v>50</v>
      </c>
      <c r="C81" s="202" t="s">
        <v>522</v>
      </c>
      <c r="D81" s="202" t="s">
        <v>519</v>
      </c>
      <c r="E81" s="202" t="s">
        <v>523</v>
      </c>
      <c r="F81" s="201">
        <v>1</v>
      </c>
      <c r="G81" s="202" t="s">
        <v>524</v>
      </c>
      <c r="H81" s="203">
        <v>200</v>
      </c>
      <c r="I81" s="205">
        <f t="shared" si="2"/>
        <v>200</v>
      </c>
      <c r="J81" s="202"/>
      <c r="K81" s="202"/>
      <c r="L81" s="202"/>
      <c r="M81" s="202"/>
      <c r="N81" s="202"/>
      <c r="O81" s="202"/>
      <c r="P81" t="s">
        <v>434</v>
      </c>
    </row>
    <row r="82" spans="2:16" x14ac:dyDescent="0.25">
      <c r="B82" s="201">
        <v>51</v>
      </c>
      <c r="C82" s="202" t="s">
        <v>525</v>
      </c>
      <c r="D82" s="202" t="s">
        <v>526</v>
      </c>
      <c r="E82" s="202" t="s">
        <v>527</v>
      </c>
      <c r="F82" s="201">
        <v>0</v>
      </c>
      <c r="G82" s="202" t="s">
        <v>528</v>
      </c>
      <c r="H82" s="203">
        <v>84.62</v>
      </c>
      <c r="I82" s="205">
        <f t="shared" si="2"/>
        <v>0</v>
      </c>
      <c r="J82" s="202"/>
      <c r="K82" s="202"/>
      <c r="L82" s="202"/>
      <c r="M82" s="202"/>
      <c r="N82" s="202"/>
      <c r="O82" s="202"/>
    </row>
    <row r="83" spans="2:16" x14ac:dyDescent="0.25">
      <c r="B83" s="201">
        <v>30</v>
      </c>
      <c r="C83" s="202" t="s">
        <v>529</v>
      </c>
      <c r="D83" s="202"/>
      <c r="E83" s="202"/>
      <c r="F83" s="201">
        <v>1500</v>
      </c>
      <c r="G83" s="202"/>
      <c r="H83" s="203">
        <v>1</v>
      </c>
      <c r="I83" s="205">
        <f t="shared" si="2"/>
        <v>1500</v>
      </c>
      <c r="J83" s="202"/>
      <c r="K83" s="202"/>
      <c r="L83" s="202"/>
      <c r="M83" s="202"/>
      <c r="N83" s="202"/>
      <c r="O83" s="202" t="s">
        <v>530</v>
      </c>
    </row>
    <row r="84" spans="2:16" x14ac:dyDescent="0.25">
      <c r="B84" s="201">
        <v>54</v>
      </c>
      <c r="C84" s="202" t="s">
        <v>531</v>
      </c>
      <c r="D84" s="202" t="s">
        <v>532</v>
      </c>
      <c r="E84" s="202" t="s">
        <v>533</v>
      </c>
      <c r="F84" s="201">
        <v>1</v>
      </c>
      <c r="G84" s="202"/>
      <c r="H84" s="203">
        <v>225</v>
      </c>
      <c r="I84" s="205">
        <f t="shared" si="2"/>
        <v>225</v>
      </c>
      <c r="J84" s="202"/>
      <c r="K84" s="202"/>
      <c r="L84" s="202"/>
      <c r="M84" s="202"/>
      <c r="N84" s="202"/>
      <c r="O84" s="202"/>
      <c r="P84" t="s">
        <v>434</v>
      </c>
    </row>
    <row r="85" spans="2:16" x14ac:dyDescent="0.25">
      <c r="B85" s="201">
        <v>55</v>
      </c>
      <c r="C85" s="202" t="s">
        <v>534</v>
      </c>
      <c r="D85" s="202" t="s">
        <v>400</v>
      </c>
      <c r="E85" s="202" t="s">
        <v>535</v>
      </c>
      <c r="F85" s="201">
        <v>1</v>
      </c>
      <c r="G85" s="202"/>
      <c r="H85" s="203">
        <v>18</v>
      </c>
      <c r="I85" s="205">
        <f t="shared" si="2"/>
        <v>18</v>
      </c>
      <c r="J85" s="202"/>
      <c r="K85" s="202"/>
      <c r="L85" s="202"/>
      <c r="M85" s="202"/>
      <c r="N85" s="202"/>
      <c r="O85" s="202"/>
      <c r="P85" t="s">
        <v>434</v>
      </c>
    </row>
    <row r="86" spans="2:16" x14ac:dyDescent="0.25">
      <c r="B86" s="201">
        <v>55</v>
      </c>
      <c r="C86" s="202" t="s">
        <v>536</v>
      </c>
      <c r="D86" s="202" t="s">
        <v>436</v>
      </c>
      <c r="E86" s="202" t="s">
        <v>437</v>
      </c>
      <c r="F86" s="201">
        <v>18</v>
      </c>
      <c r="G86" s="202"/>
      <c r="H86" s="203">
        <v>14</v>
      </c>
      <c r="I86" s="205">
        <f t="shared" si="2"/>
        <v>252</v>
      </c>
      <c r="J86" s="202"/>
      <c r="K86" s="202"/>
      <c r="L86" s="202"/>
      <c r="M86" s="202"/>
      <c r="N86" s="202"/>
      <c r="O86" s="202"/>
      <c r="P86" t="s">
        <v>434</v>
      </c>
    </row>
    <row r="87" spans="2:16" ht="18.75" x14ac:dyDescent="0.3">
      <c r="B87" s="201"/>
      <c r="C87" s="202"/>
      <c r="D87" s="202"/>
      <c r="E87" s="202"/>
      <c r="F87" s="201"/>
      <c r="G87" s="419" t="s">
        <v>537</v>
      </c>
      <c r="H87" s="419"/>
      <c r="I87" s="206">
        <f>SUM(I58:I85)</f>
        <v>9907.2000000000007</v>
      </c>
      <c r="J87" s="202"/>
      <c r="K87" s="202"/>
      <c r="L87" s="202"/>
      <c r="M87" s="202"/>
      <c r="N87" s="202"/>
      <c r="O87" s="202"/>
    </row>
    <row r="88" spans="2:16" ht="18.75" x14ac:dyDescent="0.3">
      <c r="B88" s="412" t="s">
        <v>538</v>
      </c>
      <c r="C88" s="412"/>
      <c r="F88"/>
      <c r="H88"/>
    </row>
    <row r="89" spans="2:16" x14ac:dyDescent="0.25">
      <c r="B89" s="207">
        <v>1</v>
      </c>
      <c r="C89" s="208" t="s">
        <v>539</v>
      </c>
      <c r="D89" s="209"/>
      <c r="E89" s="209"/>
      <c r="F89" s="207">
        <v>30</v>
      </c>
      <c r="G89" s="209"/>
      <c r="H89" s="210">
        <v>500</v>
      </c>
      <c r="I89" s="211">
        <f>H89*F89</f>
        <v>15000</v>
      </c>
      <c r="J89" s="209"/>
      <c r="K89" s="209"/>
      <c r="L89" s="209"/>
      <c r="M89" s="209"/>
      <c r="N89" s="209"/>
      <c r="O89" s="209" t="s">
        <v>540</v>
      </c>
    </row>
    <row r="90" spans="2:16" ht="18.75" x14ac:dyDescent="0.3">
      <c r="B90" s="207"/>
      <c r="C90" s="209"/>
      <c r="D90" s="209"/>
      <c r="E90" s="209"/>
      <c r="F90" s="207"/>
      <c r="G90" s="421" t="s">
        <v>541</v>
      </c>
      <c r="H90" s="421"/>
      <c r="I90" s="212">
        <f>SUM(I89)</f>
        <v>15000</v>
      </c>
      <c r="J90" s="209"/>
      <c r="K90" s="209"/>
      <c r="L90" s="209"/>
      <c r="M90" s="209"/>
      <c r="N90" s="209"/>
      <c r="O90" s="209"/>
    </row>
    <row r="91" spans="2:16" ht="18.75" x14ac:dyDescent="0.3">
      <c r="B91" s="412" t="s">
        <v>542</v>
      </c>
      <c r="C91" s="412"/>
      <c r="F91"/>
      <c r="H91"/>
      <c r="I91" s="166"/>
    </row>
    <row r="92" spans="2:16" x14ac:dyDescent="0.25">
      <c r="B92" s="213">
        <v>1</v>
      </c>
      <c r="C92" s="214" t="s">
        <v>543</v>
      </c>
      <c r="D92" s="214" t="s">
        <v>544</v>
      </c>
      <c r="E92" s="214"/>
      <c r="F92" s="213">
        <v>2</v>
      </c>
      <c r="G92" s="214"/>
      <c r="H92" s="215">
        <v>100</v>
      </c>
      <c r="I92" s="216">
        <f t="shared" ref="I92:I97" si="3">H92*F92</f>
        <v>200</v>
      </c>
      <c r="J92" s="214"/>
      <c r="K92" s="214"/>
      <c r="L92" s="214"/>
      <c r="M92" s="214"/>
      <c r="N92" s="214"/>
      <c r="O92" s="214"/>
    </row>
    <row r="93" spans="2:16" s="12" customFormat="1" x14ac:dyDescent="0.25">
      <c r="B93" s="213">
        <v>2</v>
      </c>
      <c r="C93" s="217" t="s">
        <v>545</v>
      </c>
      <c r="D93" s="217" t="s">
        <v>544</v>
      </c>
      <c r="E93" s="217"/>
      <c r="F93" s="218">
        <v>2</v>
      </c>
      <c r="G93" s="217"/>
      <c r="H93" s="219">
        <v>100</v>
      </c>
      <c r="I93" s="216">
        <f t="shared" si="3"/>
        <v>200</v>
      </c>
      <c r="J93" s="214"/>
      <c r="K93" s="214"/>
      <c r="L93" s="214"/>
      <c r="M93" s="214"/>
      <c r="N93" s="214"/>
      <c r="O93" s="214"/>
    </row>
    <row r="94" spans="2:16" x14ac:dyDescent="0.25">
      <c r="B94" s="213">
        <v>3</v>
      </c>
      <c r="C94" s="214" t="s">
        <v>546</v>
      </c>
      <c r="D94" s="214"/>
      <c r="E94" s="214"/>
      <c r="F94" s="213">
        <v>2</v>
      </c>
      <c r="G94" s="214"/>
      <c r="H94" s="215">
        <v>50</v>
      </c>
      <c r="I94" s="216">
        <f t="shared" si="3"/>
        <v>100</v>
      </c>
      <c r="J94" s="214"/>
      <c r="K94" s="214"/>
      <c r="L94" s="214"/>
      <c r="M94" s="214"/>
      <c r="N94" s="214"/>
      <c r="O94" s="214"/>
    </row>
    <row r="95" spans="2:16" x14ac:dyDescent="0.25">
      <c r="B95" s="213">
        <v>4</v>
      </c>
      <c r="C95" s="214" t="s">
        <v>547</v>
      </c>
      <c r="D95" s="214" t="s">
        <v>436</v>
      </c>
      <c r="E95" s="214" t="s">
        <v>548</v>
      </c>
      <c r="F95" s="213">
        <v>4</v>
      </c>
      <c r="G95" s="214"/>
      <c r="H95" s="215">
        <v>60</v>
      </c>
      <c r="I95" s="216">
        <f t="shared" si="3"/>
        <v>240</v>
      </c>
      <c r="J95" s="214"/>
      <c r="K95" s="214"/>
      <c r="L95" s="214"/>
      <c r="M95" s="214"/>
      <c r="N95" s="214"/>
      <c r="O95" s="214"/>
    </row>
    <row r="96" spans="2:16" x14ac:dyDescent="0.25">
      <c r="B96" s="213">
        <v>5</v>
      </c>
      <c r="C96" s="214" t="s">
        <v>549</v>
      </c>
      <c r="D96" s="214" t="s">
        <v>400</v>
      </c>
      <c r="E96" s="214" t="s">
        <v>513</v>
      </c>
      <c r="F96" s="213">
        <v>2</v>
      </c>
      <c r="G96" s="214"/>
      <c r="H96" s="215">
        <v>10.83</v>
      </c>
      <c r="I96" s="216">
        <f t="shared" si="3"/>
        <v>21.66</v>
      </c>
      <c r="J96" s="214"/>
      <c r="K96" s="214"/>
      <c r="L96" s="214"/>
      <c r="M96" s="214"/>
      <c r="N96" s="214"/>
      <c r="O96" s="214"/>
    </row>
    <row r="97" spans="2:16" x14ac:dyDescent="0.25">
      <c r="B97" s="213">
        <v>6</v>
      </c>
      <c r="C97" s="214" t="s">
        <v>485</v>
      </c>
      <c r="D97" s="214" t="s">
        <v>400</v>
      </c>
      <c r="E97" s="214" t="s">
        <v>486</v>
      </c>
      <c r="F97" s="213">
        <v>20</v>
      </c>
      <c r="G97" s="214" t="s">
        <v>402</v>
      </c>
      <c r="H97" s="215">
        <v>1.1100000000000001</v>
      </c>
      <c r="I97" s="216">
        <f t="shared" si="3"/>
        <v>22.200000000000003</v>
      </c>
      <c r="J97" s="214"/>
      <c r="K97" s="214"/>
      <c r="L97" s="214"/>
      <c r="M97" s="214"/>
      <c r="N97" s="214"/>
      <c r="O97" s="214"/>
    </row>
    <row r="98" spans="2:16" x14ac:dyDescent="0.25">
      <c r="B98" s="213">
        <v>7</v>
      </c>
      <c r="C98" s="214" t="s">
        <v>487</v>
      </c>
      <c r="D98" s="214" t="s">
        <v>400</v>
      </c>
      <c r="E98" s="214" t="s">
        <v>488</v>
      </c>
      <c r="F98" s="213">
        <v>4</v>
      </c>
      <c r="G98" s="214" t="s">
        <v>402</v>
      </c>
      <c r="H98" s="215">
        <v>5.51</v>
      </c>
      <c r="I98" s="220">
        <f>F98*H98</f>
        <v>22.04</v>
      </c>
      <c r="J98" s="214"/>
      <c r="K98" s="214"/>
      <c r="L98" s="214"/>
      <c r="M98" s="214"/>
      <c r="N98" s="214"/>
      <c r="O98" s="214"/>
    </row>
    <row r="99" spans="2:16" x14ac:dyDescent="0.25">
      <c r="B99" s="213">
        <v>8</v>
      </c>
      <c r="C99" s="214" t="s">
        <v>489</v>
      </c>
      <c r="D99" s="214" t="s">
        <v>400</v>
      </c>
      <c r="E99" s="214" t="s">
        <v>490</v>
      </c>
      <c r="F99" s="213">
        <v>4</v>
      </c>
      <c r="G99" s="214" t="s">
        <v>402</v>
      </c>
      <c r="H99" s="215">
        <v>0.83</v>
      </c>
      <c r="I99" s="220">
        <f>F99*H99</f>
        <v>3.32</v>
      </c>
      <c r="J99" s="214"/>
      <c r="K99" s="214"/>
      <c r="L99" s="214"/>
      <c r="M99" s="214"/>
      <c r="N99" s="214"/>
      <c r="O99" s="214"/>
    </row>
    <row r="100" spans="2:16" x14ac:dyDescent="0.25">
      <c r="B100" s="213">
        <v>9</v>
      </c>
      <c r="C100" s="214" t="s">
        <v>491</v>
      </c>
      <c r="D100" s="214" t="s">
        <v>400</v>
      </c>
      <c r="E100" s="214" t="s">
        <v>492</v>
      </c>
      <c r="F100" s="213">
        <v>6</v>
      </c>
      <c r="G100" s="214" t="s">
        <v>402</v>
      </c>
      <c r="H100" s="215">
        <v>4.37</v>
      </c>
      <c r="I100" s="220">
        <f>F100*H100</f>
        <v>26.22</v>
      </c>
      <c r="J100" s="214"/>
      <c r="K100" s="214"/>
      <c r="L100" s="214"/>
      <c r="M100" s="214"/>
      <c r="N100" s="214"/>
      <c r="O100" s="214"/>
    </row>
    <row r="101" spans="2:16" x14ac:dyDescent="0.25">
      <c r="B101" s="213">
        <v>10</v>
      </c>
      <c r="C101" s="214" t="s">
        <v>493</v>
      </c>
      <c r="D101" s="214" t="s">
        <v>400</v>
      </c>
      <c r="E101" s="214" t="s">
        <v>494</v>
      </c>
      <c r="F101" s="213">
        <v>4</v>
      </c>
      <c r="G101" s="214" t="s">
        <v>402</v>
      </c>
      <c r="H101" s="215">
        <v>3.99</v>
      </c>
      <c r="I101" s="220">
        <f>F101*H101</f>
        <v>15.96</v>
      </c>
      <c r="J101" s="214"/>
      <c r="K101" s="214"/>
      <c r="L101" s="214"/>
      <c r="M101" s="214"/>
      <c r="N101" s="214"/>
      <c r="O101" s="214"/>
    </row>
    <row r="102" spans="2:16" x14ac:dyDescent="0.25">
      <c r="B102" s="213">
        <v>11</v>
      </c>
      <c r="C102" s="214" t="s">
        <v>529</v>
      </c>
      <c r="D102" s="214"/>
      <c r="E102" s="214"/>
      <c r="F102" s="213">
        <v>60</v>
      </c>
      <c r="G102" s="214"/>
      <c r="H102" s="215">
        <v>1</v>
      </c>
      <c r="I102" s="220">
        <f>F102*H102</f>
        <v>60</v>
      </c>
      <c r="J102" s="214"/>
      <c r="K102" s="214"/>
      <c r="L102" s="214"/>
      <c r="M102" s="214"/>
      <c r="N102" s="214"/>
      <c r="O102" s="214" t="s">
        <v>550</v>
      </c>
    </row>
    <row r="103" spans="2:16" x14ac:dyDescent="0.25">
      <c r="B103" s="213">
        <v>12</v>
      </c>
      <c r="C103" s="214" t="s">
        <v>551</v>
      </c>
      <c r="D103" s="214" t="s">
        <v>552</v>
      </c>
      <c r="E103" s="214"/>
      <c r="F103" s="213">
        <v>2</v>
      </c>
      <c r="G103" s="214"/>
      <c r="H103" s="215">
        <v>100</v>
      </c>
      <c r="I103" s="216">
        <f t="shared" ref="I103:I108" si="4">H103*F103</f>
        <v>200</v>
      </c>
      <c r="J103" s="214"/>
      <c r="K103" s="214"/>
      <c r="L103" s="214"/>
      <c r="M103" s="214"/>
      <c r="N103" s="214"/>
      <c r="O103" s="214"/>
    </row>
    <row r="104" spans="2:16" x14ac:dyDescent="0.25">
      <c r="B104" s="213">
        <v>13</v>
      </c>
      <c r="C104" s="214" t="s">
        <v>553</v>
      </c>
      <c r="D104" s="214" t="s">
        <v>554</v>
      </c>
      <c r="E104" s="214"/>
      <c r="F104" s="213">
        <v>2</v>
      </c>
      <c r="G104" s="214"/>
      <c r="H104" s="215">
        <v>250</v>
      </c>
      <c r="I104" s="216">
        <f t="shared" si="4"/>
        <v>500</v>
      </c>
      <c r="J104" s="214"/>
      <c r="K104" s="214"/>
      <c r="L104" s="214"/>
      <c r="M104" s="214"/>
      <c r="N104" s="214"/>
      <c r="O104" s="214"/>
    </row>
    <row r="105" spans="2:16" x14ac:dyDescent="0.25">
      <c r="B105" s="213">
        <v>14</v>
      </c>
      <c r="C105" s="214" t="s">
        <v>555</v>
      </c>
      <c r="D105" s="214" t="s">
        <v>554</v>
      </c>
      <c r="E105" s="214"/>
      <c r="F105" s="213">
        <v>2</v>
      </c>
      <c r="G105" s="214"/>
      <c r="H105" s="215">
        <v>125</v>
      </c>
      <c r="I105" s="216">
        <f t="shared" si="4"/>
        <v>250</v>
      </c>
      <c r="J105" s="214"/>
      <c r="K105" s="214"/>
      <c r="L105" s="214"/>
      <c r="M105" s="214"/>
      <c r="N105" s="214"/>
      <c r="O105" s="214"/>
    </row>
    <row r="106" spans="2:16" x14ac:dyDescent="0.25">
      <c r="B106" s="213">
        <v>15</v>
      </c>
      <c r="C106" s="214" t="s">
        <v>556</v>
      </c>
      <c r="D106" s="214" t="s">
        <v>554</v>
      </c>
      <c r="E106" s="214"/>
      <c r="F106" s="213">
        <v>2</v>
      </c>
      <c r="G106" s="214"/>
      <c r="H106" s="215">
        <v>125</v>
      </c>
      <c r="I106" s="216">
        <f t="shared" si="4"/>
        <v>250</v>
      </c>
      <c r="J106" s="214"/>
      <c r="K106" s="214"/>
      <c r="L106" s="214"/>
      <c r="M106" s="214"/>
      <c r="N106" s="214"/>
      <c r="O106" s="214"/>
    </row>
    <row r="107" spans="2:16" x14ac:dyDescent="0.25">
      <c r="B107" s="213">
        <v>16</v>
      </c>
      <c r="C107" s="214" t="s">
        <v>557</v>
      </c>
      <c r="D107" s="214" t="s">
        <v>558</v>
      </c>
      <c r="E107" s="214" t="s">
        <v>559</v>
      </c>
      <c r="F107" s="213">
        <v>2</v>
      </c>
      <c r="G107" s="214"/>
      <c r="H107" s="215">
        <v>1159.99</v>
      </c>
      <c r="I107" s="216">
        <f t="shared" si="4"/>
        <v>2319.98</v>
      </c>
      <c r="J107" s="214"/>
      <c r="K107" s="214"/>
      <c r="L107" s="214"/>
      <c r="M107" s="214"/>
      <c r="N107" s="214"/>
      <c r="O107" s="214"/>
    </row>
    <row r="108" spans="2:16" x14ac:dyDescent="0.25">
      <c r="B108" s="213">
        <v>17</v>
      </c>
      <c r="C108" s="214" t="s">
        <v>560</v>
      </c>
      <c r="D108" s="214" t="s">
        <v>558</v>
      </c>
      <c r="E108" s="214" t="s">
        <v>561</v>
      </c>
      <c r="F108" s="213">
        <v>2</v>
      </c>
      <c r="G108" s="214"/>
      <c r="H108" s="215">
        <v>60</v>
      </c>
      <c r="I108" s="216">
        <f t="shared" si="4"/>
        <v>120</v>
      </c>
      <c r="J108" s="214"/>
      <c r="K108" s="214"/>
      <c r="L108" s="214"/>
      <c r="M108" s="214"/>
      <c r="N108" s="214"/>
      <c r="O108" s="214"/>
    </row>
    <row r="109" spans="2:16" x14ac:dyDescent="0.25">
      <c r="B109" s="213">
        <v>18</v>
      </c>
      <c r="C109" s="214"/>
      <c r="D109" s="214"/>
      <c r="E109" s="214"/>
      <c r="F109" s="213">
        <v>2</v>
      </c>
      <c r="G109" s="214"/>
      <c r="H109" s="215"/>
      <c r="I109" s="216"/>
      <c r="J109" s="214"/>
      <c r="K109" s="214"/>
      <c r="L109" s="214"/>
      <c r="M109" s="214"/>
      <c r="N109" s="214"/>
      <c r="O109" s="214"/>
    </row>
    <row r="110" spans="2:16" ht="18.75" x14ac:dyDescent="0.3">
      <c r="B110" s="213"/>
      <c r="C110" s="214"/>
      <c r="D110" s="214"/>
      <c r="E110" s="214"/>
      <c r="F110" s="213"/>
      <c r="G110" s="422" t="s">
        <v>562</v>
      </c>
      <c r="H110" s="422"/>
      <c r="I110" s="221">
        <f>SUM(I92:I109)</f>
        <v>4551.38</v>
      </c>
      <c r="J110" s="214"/>
      <c r="K110" s="214"/>
      <c r="L110" s="214"/>
      <c r="M110" s="214"/>
      <c r="N110" s="214"/>
      <c r="O110" s="214"/>
    </row>
    <row r="111" spans="2:16" ht="18.75" x14ac:dyDescent="0.3">
      <c r="B111" s="412" t="s">
        <v>321</v>
      </c>
      <c r="C111" s="412"/>
      <c r="F111"/>
      <c r="H111"/>
    </row>
    <row r="112" spans="2:16" x14ac:dyDescent="0.25">
      <c r="B112" s="222">
        <v>18</v>
      </c>
      <c r="C112" s="223" t="s">
        <v>563</v>
      </c>
      <c r="D112" s="223" t="s">
        <v>447</v>
      </c>
      <c r="E112" s="223" t="s">
        <v>564</v>
      </c>
      <c r="F112" s="222">
        <v>1</v>
      </c>
      <c r="G112" s="223" t="s">
        <v>447</v>
      </c>
      <c r="H112" s="224">
        <v>715</v>
      </c>
      <c r="I112" s="225">
        <f>F112*H112</f>
        <v>715</v>
      </c>
      <c r="J112" s="223"/>
      <c r="K112" s="223"/>
      <c r="L112" s="223"/>
      <c r="M112" s="223"/>
      <c r="N112" s="223"/>
      <c r="O112" s="223"/>
      <c r="P112" t="s">
        <v>434</v>
      </c>
    </row>
    <row r="113" spans="2:15" ht="18.75" x14ac:dyDescent="0.3">
      <c r="B113" s="222"/>
      <c r="C113" s="223"/>
      <c r="D113" s="223"/>
      <c r="E113" s="223"/>
      <c r="F113" s="420" t="s">
        <v>565</v>
      </c>
      <c r="G113" s="420"/>
      <c r="H113" s="420"/>
      <c r="I113" s="226">
        <f>SUM(I112)</f>
        <v>715</v>
      </c>
      <c r="J113" s="223"/>
      <c r="K113" s="223"/>
      <c r="L113" s="223"/>
      <c r="M113" s="223"/>
      <c r="N113" s="223"/>
      <c r="O113" s="223"/>
    </row>
  </sheetData>
  <mergeCells count="21">
    <mergeCell ref="F113:H113"/>
    <mergeCell ref="B88:C88"/>
    <mergeCell ref="G90:H90"/>
    <mergeCell ref="B91:C91"/>
    <mergeCell ref="G110:H110"/>
    <mergeCell ref="B111:C111"/>
    <mergeCell ref="G53:H53"/>
    <mergeCell ref="B54:C54"/>
    <mergeCell ref="G56:H56"/>
    <mergeCell ref="B57:C57"/>
    <mergeCell ref="G87:H87"/>
    <mergeCell ref="B42:C42"/>
    <mergeCell ref="G46:H46"/>
    <mergeCell ref="B47:C47"/>
    <mergeCell ref="G50:H50"/>
    <mergeCell ref="B51:C51"/>
    <mergeCell ref="B2:C2"/>
    <mergeCell ref="B18:C18"/>
    <mergeCell ref="G33:H33"/>
    <mergeCell ref="B34:C34"/>
    <mergeCell ref="G41:H41"/>
  </mergeCells>
  <pageMargins left="0.45" right="0.45" top="0.75" bottom="0.75" header="0.51180555555555496" footer="0.51180555555555496"/>
  <pageSetup paperSize="0" scale="0" firstPageNumber="0" orientation="portrait" usePrinterDefaults="0" horizontalDpi="0" verticalDpi="0" copie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Y10"/>
  <sheetViews>
    <sheetView zoomScaleNormal="100" workbookViewId="0">
      <selection activeCell="Q9" sqref="Q9"/>
    </sheetView>
  </sheetViews>
  <sheetFormatPr defaultRowHeight="15" x14ac:dyDescent="0.25"/>
  <cols>
    <col min="1" max="1" width="5.5703125"/>
    <col min="2" max="2" width="20.28515625"/>
    <col min="3" max="10" width="3.7109375"/>
    <col min="11" max="1025" width="8.5703125"/>
  </cols>
  <sheetData>
    <row r="1" spans="2:25" ht="112.5" x14ac:dyDescent="0.25">
      <c r="C1" s="227" t="s">
        <v>356</v>
      </c>
      <c r="D1" s="227" t="s">
        <v>566</v>
      </c>
      <c r="E1" s="227" t="s">
        <v>567</v>
      </c>
      <c r="F1" s="227" t="s">
        <v>568</v>
      </c>
      <c r="G1" s="227" t="s">
        <v>569</v>
      </c>
      <c r="H1" s="227" t="s">
        <v>570</v>
      </c>
      <c r="I1" s="227" t="s">
        <v>571</v>
      </c>
      <c r="J1" s="227" t="s">
        <v>572</v>
      </c>
      <c r="K1" s="227"/>
      <c r="L1" s="227"/>
      <c r="M1" s="227"/>
      <c r="N1" s="227"/>
      <c r="O1" s="227"/>
      <c r="P1" s="227"/>
      <c r="Q1" s="227"/>
      <c r="R1" s="227"/>
      <c r="S1" s="227"/>
      <c r="T1" s="227"/>
      <c r="U1" s="227"/>
      <c r="V1" s="227"/>
      <c r="W1" s="227"/>
      <c r="X1" s="227"/>
      <c r="Y1" s="227"/>
    </row>
    <row r="2" spans="2:25" x14ac:dyDescent="0.25">
      <c r="B2" s="228" t="s">
        <v>486</v>
      </c>
      <c r="J2">
        <v>19</v>
      </c>
    </row>
    <row r="3" spans="2:25" x14ac:dyDescent="0.25">
      <c r="B3" s="228" t="s">
        <v>490</v>
      </c>
      <c r="J3">
        <v>2</v>
      </c>
    </row>
    <row r="4" spans="2:25" x14ac:dyDescent="0.25">
      <c r="B4" s="228" t="s">
        <v>505</v>
      </c>
      <c r="C4">
        <v>10</v>
      </c>
      <c r="D4">
        <v>19</v>
      </c>
      <c r="E4">
        <v>19</v>
      </c>
    </row>
    <row r="5" spans="2:25" x14ac:dyDescent="0.25">
      <c r="B5" s="228" t="s">
        <v>573</v>
      </c>
      <c r="C5">
        <v>1</v>
      </c>
      <c r="D5">
        <v>1</v>
      </c>
      <c r="E5">
        <v>1</v>
      </c>
    </row>
    <row r="6" spans="2:25" x14ac:dyDescent="0.25">
      <c r="B6" s="228" t="s">
        <v>574</v>
      </c>
      <c r="C6">
        <v>1</v>
      </c>
      <c r="D6">
        <v>1</v>
      </c>
      <c r="E6">
        <v>1</v>
      </c>
      <c r="F6">
        <v>1</v>
      </c>
      <c r="G6">
        <v>1</v>
      </c>
      <c r="H6">
        <v>1</v>
      </c>
      <c r="I6">
        <v>1</v>
      </c>
      <c r="J6">
        <v>2</v>
      </c>
    </row>
    <row r="7" spans="2:25" x14ac:dyDescent="0.25">
      <c r="B7" s="228" t="s">
        <v>499</v>
      </c>
      <c r="F7">
        <v>16</v>
      </c>
      <c r="H7">
        <v>33</v>
      </c>
      <c r="I7">
        <v>16</v>
      </c>
    </row>
    <row r="8" spans="2:25" x14ac:dyDescent="0.25">
      <c r="B8" s="228" t="s">
        <v>501</v>
      </c>
      <c r="F8">
        <v>1</v>
      </c>
      <c r="H8">
        <v>1</v>
      </c>
      <c r="I8">
        <v>1</v>
      </c>
    </row>
    <row r="9" spans="2:25" x14ac:dyDescent="0.25">
      <c r="B9" s="228" t="s">
        <v>575</v>
      </c>
      <c r="G9">
        <v>33</v>
      </c>
    </row>
    <row r="10" spans="2:25" x14ac:dyDescent="0.25">
      <c r="B10" s="228" t="s">
        <v>576</v>
      </c>
      <c r="G10">
        <v>1</v>
      </c>
    </row>
  </sheetData>
  <pageMargins left="0.7" right="0.7" top="0.75" bottom="0.75" header="0.51180555555555496" footer="0.51180555555555496"/>
  <pageSetup paperSize="0" scale="0" firstPageNumber="0" orientation="portrait" usePrinterDefaults="0" horizontalDpi="0" verticalDpi="0" copie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K63"/>
  <sheetViews>
    <sheetView zoomScale="80" zoomScaleNormal="80" workbookViewId="0">
      <selection activeCell="O12" sqref="O12"/>
    </sheetView>
  </sheetViews>
  <sheetFormatPr defaultRowHeight="15" x14ac:dyDescent="0.25"/>
  <cols>
    <col min="1" max="1" width="5.7109375" style="229" customWidth="1"/>
    <col min="2" max="7" width="15.7109375" style="229"/>
    <col min="8" max="8" width="15.7109375" style="242"/>
    <col min="9" max="13" width="15.7109375" style="229"/>
    <col min="14" max="14" width="17.28515625" style="229" customWidth="1"/>
    <col min="15" max="262" width="15.7109375" style="229"/>
    <col min="263" max="263" width="18.140625" style="229"/>
    <col min="264" max="264" width="17.140625" style="229"/>
    <col min="265" max="518" width="15.7109375" style="229"/>
    <col min="519" max="519" width="18.140625" style="229"/>
    <col min="520" max="520" width="17.140625" style="229"/>
    <col min="521" max="774" width="15.7109375" style="229"/>
    <col min="775" max="775" width="18.140625" style="229"/>
    <col min="776" max="776" width="17.140625" style="229"/>
    <col min="777" max="1025" width="15.7109375" style="229"/>
  </cols>
  <sheetData>
    <row r="1" spans="1:1024" ht="25.5" customHeight="1" x14ac:dyDescent="0.25"/>
    <row r="2" spans="1:1024" ht="25.5" customHeight="1" x14ac:dyDescent="0.25">
      <c r="A2"/>
      <c r="B2"/>
      <c r="C2"/>
      <c r="D2"/>
      <c r="E2"/>
      <c r="F2"/>
      <c r="G2"/>
      <c r="H2" s="314"/>
      <c r="I2"/>
      <c r="J2"/>
      <c r="K2"/>
      <c r="L2"/>
      <c r="M2"/>
      <c r="N2" s="230" t="s">
        <v>403</v>
      </c>
      <c r="O2"/>
      <c r="P2"/>
      <c r="Q2"/>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c r="HC2"/>
      <c r="HD2"/>
      <c r="HE2"/>
      <c r="HF2"/>
      <c r="HG2"/>
      <c r="HH2"/>
      <c r="HI2"/>
      <c r="HJ2"/>
      <c r="HK2"/>
      <c r="HL2"/>
      <c r="HM2"/>
      <c r="HN2"/>
      <c r="HO2"/>
      <c r="HP2"/>
      <c r="HQ2"/>
      <c r="HR2"/>
      <c r="HS2"/>
      <c r="HT2"/>
      <c r="HU2"/>
      <c r="HV2"/>
      <c r="HW2"/>
      <c r="HX2"/>
      <c r="HY2"/>
      <c r="HZ2"/>
      <c r="IA2"/>
      <c r="IB2"/>
      <c r="IC2"/>
      <c r="ID2"/>
      <c r="IE2"/>
      <c r="IF2"/>
      <c r="IG2"/>
      <c r="IH2"/>
      <c r="II2"/>
      <c r="IJ2"/>
      <c r="IK2"/>
      <c r="IL2"/>
      <c r="IM2"/>
      <c r="IN2"/>
      <c r="IO2"/>
      <c r="IP2"/>
      <c r="IQ2"/>
      <c r="IR2"/>
      <c r="IS2"/>
      <c r="IT2"/>
      <c r="IU2"/>
      <c r="IV2"/>
      <c r="IW2"/>
      <c r="IX2"/>
      <c r="IY2"/>
      <c r="IZ2"/>
      <c r="JA2"/>
      <c r="JB2"/>
      <c r="JC2"/>
      <c r="JD2"/>
      <c r="JE2"/>
      <c r="JF2"/>
      <c r="JG2"/>
      <c r="JH2"/>
      <c r="JI2"/>
      <c r="JJ2"/>
      <c r="JK2"/>
      <c r="JL2"/>
      <c r="JM2"/>
      <c r="JN2"/>
      <c r="JO2"/>
      <c r="JP2"/>
      <c r="JQ2"/>
      <c r="JR2"/>
      <c r="JS2"/>
      <c r="JT2"/>
      <c r="JU2"/>
      <c r="JV2"/>
      <c r="JW2"/>
      <c r="JX2"/>
      <c r="JY2"/>
      <c r="JZ2"/>
      <c r="KA2"/>
      <c r="KB2"/>
      <c r="KC2"/>
      <c r="KD2"/>
      <c r="KE2"/>
      <c r="KF2"/>
      <c r="KG2"/>
      <c r="KH2"/>
      <c r="KI2"/>
      <c r="KJ2"/>
      <c r="KK2"/>
      <c r="KL2"/>
      <c r="KM2"/>
      <c r="KN2"/>
      <c r="KO2"/>
      <c r="KP2"/>
      <c r="KQ2"/>
      <c r="KR2"/>
      <c r="KS2"/>
      <c r="KT2"/>
      <c r="KU2"/>
      <c r="KV2"/>
      <c r="KW2"/>
      <c r="KX2"/>
      <c r="KY2"/>
      <c r="KZ2"/>
      <c r="LA2"/>
      <c r="LB2"/>
      <c r="LC2"/>
      <c r="LD2"/>
      <c r="LE2"/>
      <c r="LF2"/>
      <c r="LG2"/>
      <c r="LH2"/>
      <c r="LI2"/>
      <c r="LJ2"/>
      <c r="LK2"/>
      <c r="LL2"/>
      <c r="LM2"/>
      <c r="LN2"/>
      <c r="LO2"/>
      <c r="LP2"/>
      <c r="LQ2"/>
      <c r="LR2"/>
      <c r="LS2"/>
      <c r="LT2"/>
      <c r="LU2"/>
      <c r="LV2"/>
      <c r="LW2"/>
      <c r="LX2"/>
      <c r="LY2"/>
      <c r="LZ2"/>
      <c r="MA2"/>
      <c r="MB2"/>
      <c r="MC2"/>
      <c r="MD2"/>
      <c r="ME2"/>
      <c r="MF2"/>
      <c r="MG2"/>
      <c r="MH2"/>
      <c r="MI2"/>
      <c r="MJ2"/>
      <c r="MK2"/>
      <c r="ML2"/>
      <c r="MM2"/>
      <c r="MN2"/>
      <c r="MO2"/>
      <c r="MP2"/>
      <c r="MQ2"/>
      <c r="MR2"/>
      <c r="MS2"/>
      <c r="MT2"/>
      <c r="MU2"/>
      <c r="MV2"/>
      <c r="MW2"/>
      <c r="MX2"/>
      <c r="MY2"/>
      <c r="MZ2"/>
      <c r="NA2"/>
      <c r="NB2"/>
      <c r="NC2"/>
      <c r="ND2"/>
      <c r="NE2"/>
      <c r="NF2"/>
      <c r="NG2"/>
      <c r="NH2"/>
      <c r="NI2"/>
      <c r="NJ2"/>
      <c r="NK2"/>
      <c r="NL2"/>
      <c r="NM2"/>
      <c r="NN2"/>
      <c r="NO2"/>
      <c r="NP2"/>
      <c r="NQ2"/>
      <c r="NR2"/>
      <c r="NS2"/>
      <c r="NT2"/>
      <c r="NU2"/>
      <c r="NV2"/>
      <c r="NW2"/>
      <c r="NX2"/>
      <c r="NY2"/>
      <c r="NZ2"/>
      <c r="OA2"/>
      <c r="OB2"/>
      <c r="OC2"/>
      <c r="OD2"/>
      <c r="OE2"/>
      <c r="OF2"/>
      <c r="OG2"/>
      <c r="OH2"/>
      <c r="OI2"/>
      <c r="OJ2"/>
      <c r="OK2"/>
      <c r="OL2"/>
      <c r="OM2"/>
      <c r="ON2"/>
      <c r="OO2"/>
      <c r="OP2"/>
      <c r="OQ2"/>
      <c r="OR2"/>
      <c r="OS2"/>
      <c r="OT2"/>
      <c r="OU2"/>
      <c r="OV2"/>
      <c r="OW2"/>
      <c r="OX2"/>
      <c r="OY2"/>
      <c r="OZ2"/>
      <c r="PA2"/>
      <c r="PB2"/>
      <c r="PC2"/>
      <c r="PD2"/>
      <c r="PE2"/>
      <c r="PF2"/>
      <c r="PG2"/>
      <c r="PH2"/>
      <c r="PI2"/>
      <c r="PJ2"/>
      <c r="PK2"/>
      <c r="PL2"/>
      <c r="PM2"/>
      <c r="PN2"/>
      <c r="PO2"/>
      <c r="PP2"/>
      <c r="PQ2"/>
      <c r="PR2"/>
      <c r="PS2"/>
      <c r="PT2"/>
      <c r="PU2"/>
      <c r="PV2"/>
      <c r="PW2"/>
      <c r="PX2"/>
      <c r="PY2"/>
      <c r="PZ2"/>
      <c r="QA2"/>
      <c r="QB2"/>
      <c r="QC2"/>
      <c r="QD2"/>
      <c r="QE2"/>
      <c r="QF2"/>
      <c r="QG2"/>
      <c r="QH2"/>
      <c r="QI2"/>
      <c r="QJ2"/>
      <c r="QK2"/>
      <c r="QL2"/>
      <c r="QM2"/>
      <c r="QN2"/>
      <c r="QO2"/>
      <c r="QP2"/>
      <c r="QQ2"/>
      <c r="QR2"/>
      <c r="QS2"/>
      <c r="QT2"/>
      <c r="QU2"/>
      <c r="QV2"/>
      <c r="QW2"/>
      <c r="QX2"/>
      <c r="QY2"/>
      <c r="QZ2"/>
      <c r="RA2"/>
      <c r="RB2"/>
      <c r="RC2"/>
      <c r="RD2"/>
      <c r="RE2"/>
      <c r="RF2"/>
      <c r="RG2"/>
      <c r="RH2"/>
      <c r="RI2"/>
      <c r="RJ2"/>
      <c r="RK2"/>
      <c r="RL2"/>
      <c r="RM2"/>
      <c r="RN2"/>
      <c r="RO2"/>
      <c r="RP2"/>
      <c r="RQ2"/>
      <c r="RR2"/>
      <c r="RS2"/>
      <c r="RT2"/>
      <c r="RU2"/>
      <c r="RV2"/>
      <c r="RW2"/>
      <c r="RX2"/>
      <c r="RY2"/>
      <c r="RZ2"/>
      <c r="SA2"/>
      <c r="SB2"/>
      <c r="SC2"/>
      <c r="SD2"/>
      <c r="SE2"/>
      <c r="SF2"/>
      <c r="SG2"/>
      <c r="SH2"/>
      <c r="SI2"/>
      <c r="SJ2"/>
      <c r="SK2"/>
      <c r="SL2"/>
      <c r="SM2"/>
      <c r="SN2"/>
      <c r="SO2"/>
      <c r="SP2"/>
      <c r="SQ2"/>
      <c r="SR2"/>
      <c r="SS2"/>
      <c r="ST2"/>
      <c r="SU2"/>
      <c r="SV2"/>
      <c r="SW2"/>
      <c r="SX2"/>
      <c r="SY2"/>
      <c r="SZ2"/>
      <c r="TA2"/>
      <c r="TB2"/>
      <c r="TC2"/>
      <c r="TD2"/>
      <c r="TE2"/>
      <c r="TF2"/>
      <c r="TG2"/>
      <c r="TH2"/>
      <c r="TI2"/>
      <c r="TJ2"/>
      <c r="TK2"/>
      <c r="TL2"/>
      <c r="TM2"/>
      <c r="TN2"/>
      <c r="TO2"/>
      <c r="TP2"/>
      <c r="TQ2"/>
      <c r="TR2"/>
      <c r="TS2"/>
      <c r="TT2"/>
      <c r="TU2"/>
      <c r="TV2"/>
      <c r="TW2"/>
      <c r="TX2"/>
      <c r="TY2"/>
      <c r="TZ2"/>
      <c r="UA2"/>
      <c r="UB2"/>
      <c r="UC2"/>
      <c r="UD2"/>
      <c r="UE2"/>
      <c r="UF2"/>
      <c r="UG2"/>
      <c r="UH2"/>
      <c r="UI2"/>
      <c r="UJ2"/>
      <c r="UK2"/>
      <c r="UL2"/>
      <c r="UM2"/>
      <c r="UN2"/>
      <c r="UO2"/>
      <c r="UP2"/>
      <c r="UQ2"/>
      <c r="UR2"/>
      <c r="US2"/>
      <c r="UT2"/>
      <c r="UU2"/>
      <c r="UV2"/>
      <c r="UW2"/>
      <c r="UX2"/>
      <c r="UY2"/>
      <c r="UZ2"/>
      <c r="VA2"/>
      <c r="VB2"/>
      <c r="VC2"/>
      <c r="VD2"/>
      <c r="VE2"/>
      <c r="VF2"/>
      <c r="VG2"/>
      <c r="VH2"/>
      <c r="VI2"/>
      <c r="VJ2"/>
      <c r="VK2"/>
      <c r="VL2"/>
      <c r="VM2"/>
      <c r="VN2"/>
      <c r="VO2"/>
      <c r="VP2"/>
      <c r="VQ2"/>
      <c r="VR2"/>
      <c r="VS2"/>
      <c r="VT2"/>
      <c r="VU2"/>
      <c r="VV2"/>
      <c r="VW2"/>
      <c r="VX2"/>
      <c r="VY2"/>
      <c r="VZ2"/>
      <c r="WA2"/>
      <c r="WB2"/>
      <c r="WC2"/>
      <c r="WD2"/>
      <c r="WE2"/>
      <c r="WF2"/>
      <c r="WG2"/>
      <c r="WH2"/>
      <c r="WI2"/>
      <c r="WJ2"/>
      <c r="WK2"/>
      <c r="WL2"/>
      <c r="WM2"/>
      <c r="WN2"/>
      <c r="WO2"/>
      <c r="WP2"/>
      <c r="WQ2"/>
      <c r="WR2"/>
      <c r="WS2"/>
      <c r="WT2"/>
      <c r="WU2"/>
      <c r="WV2"/>
      <c r="WW2"/>
      <c r="WX2"/>
      <c r="WY2"/>
      <c r="WZ2"/>
      <c r="XA2"/>
      <c r="XB2"/>
      <c r="XC2"/>
      <c r="XD2"/>
      <c r="XE2"/>
      <c r="XF2"/>
      <c r="XG2"/>
      <c r="XH2"/>
      <c r="XI2"/>
      <c r="XJ2"/>
      <c r="XK2"/>
      <c r="XL2"/>
      <c r="XM2"/>
      <c r="XN2"/>
      <c r="XO2"/>
      <c r="XP2"/>
      <c r="XQ2"/>
      <c r="XR2"/>
      <c r="XS2"/>
      <c r="XT2"/>
      <c r="XU2"/>
      <c r="XV2"/>
      <c r="XW2"/>
      <c r="XX2"/>
      <c r="XY2"/>
      <c r="XZ2"/>
      <c r="YA2"/>
      <c r="YB2"/>
      <c r="YC2"/>
      <c r="YD2"/>
      <c r="YE2"/>
      <c r="YF2"/>
      <c r="YG2"/>
      <c r="YH2"/>
      <c r="YI2"/>
      <c r="YJ2"/>
      <c r="YK2"/>
      <c r="YL2"/>
      <c r="YM2"/>
      <c r="YN2"/>
      <c r="YO2"/>
      <c r="YP2"/>
      <c r="YQ2"/>
      <c r="YR2"/>
      <c r="YS2"/>
      <c r="YT2"/>
      <c r="YU2"/>
      <c r="YV2"/>
      <c r="YW2"/>
      <c r="YX2"/>
      <c r="YY2"/>
      <c r="YZ2"/>
      <c r="ZA2"/>
      <c r="ZB2"/>
      <c r="ZC2"/>
      <c r="ZD2"/>
      <c r="ZE2"/>
      <c r="ZF2"/>
      <c r="ZG2"/>
      <c r="ZH2"/>
      <c r="ZI2"/>
      <c r="ZJ2"/>
      <c r="ZK2"/>
      <c r="ZL2"/>
      <c r="ZM2"/>
      <c r="ZN2"/>
      <c r="ZO2"/>
      <c r="ZP2"/>
      <c r="ZQ2"/>
      <c r="ZR2"/>
      <c r="ZS2"/>
      <c r="ZT2"/>
      <c r="ZU2"/>
      <c r="ZV2"/>
      <c r="ZW2"/>
      <c r="ZX2"/>
      <c r="ZY2"/>
      <c r="ZZ2"/>
      <c r="AAA2"/>
      <c r="AAB2"/>
      <c r="AAC2"/>
      <c r="AAD2"/>
      <c r="AAE2"/>
      <c r="AAF2"/>
      <c r="AAG2"/>
      <c r="AAH2"/>
      <c r="AAI2"/>
      <c r="AAJ2"/>
      <c r="AAK2"/>
      <c r="AAL2"/>
      <c r="AAM2"/>
      <c r="AAN2"/>
      <c r="AAO2"/>
      <c r="AAP2"/>
      <c r="AAQ2"/>
      <c r="AAR2"/>
      <c r="AAS2"/>
      <c r="AAT2"/>
      <c r="AAU2"/>
      <c r="AAV2"/>
      <c r="AAW2"/>
      <c r="AAX2"/>
      <c r="AAY2"/>
      <c r="AAZ2"/>
      <c r="ABA2"/>
      <c r="ABB2"/>
      <c r="ABC2"/>
      <c r="ABD2"/>
      <c r="ABE2"/>
      <c r="ABF2"/>
      <c r="ABG2"/>
      <c r="ABH2"/>
      <c r="ABI2"/>
      <c r="ABJ2"/>
      <c r="ABK2"/>
      <c r="ABL2"/>
      <c r="ABM2"/>
      <c r="ABN2"/>
      <c r="ABO2"/>
      <c r="ABP2"/>
      <c r="ABQ2"/>
      <c r="ABR2"/>
      <c r="ABS2"/>
      <c r="ABT2"/>
      <c r="ABU2"/>
      <c r="ABV2"/>
      <c r="ABW2"/>
      <c r="ABX2"/>
      <c r="ABY2"/>
      <c r="ABZ2"/>
      <c r="ACA2"/>
      <c r="ACB2"/>
      <c r="ACC2"/>
      <c r="ACD2"/>
      <c r="ACE2"/>
      <c r="ACF2"/>
      <c r="ACG2"/>
      <c r="ACH2"/>
      <c r="ACI2"/>
      <c r="ACJ2"/>
      <c r="ACK2"/>
      <c r="ACL2"/>
      <c r="ACM2"/>
      <c r="ACN2"/>
      <c r="ACO2"/>
      <c r="ACP2"/>
      <c r="ACQ2"/>
      <c r="ACR2"/>
      <c r="ACS2"/>
      <c r="ACT2"/>
      <c r="ACU2"/>
      <c r="ACV2"/>
      <c r="ACW2"/>
      <c r="ACX2"/>
      <c r="ACY2"/>
      <c r="ACZ2"/>
      <c r="ADA2"/>
      <c r="ADB2"/>
      <c r="ADC2"/>
      <c r="ADD2"/>
      <c r="ADE2"/>
      <c r="ADF2"/>
      <c r="ADG2"/>
      <c r="ADH2"/>
      <c r="ADI2"/>
      <c r="ADJ2"/>
      <c r="ADK2"/>
      <c r="ADL2"/>
      <c r="ADM2"/>
      <c r="ADN2"/>
      <c r="ADO2"/>
      <c r="ADP2"/>
      <c r="ADQ2"/>
      <c r="ADR2"/>
      <c r="ADS2"/>
      <c r="ADT2"/>
      <c r="ADU2"/>
      <c r="ADV2"/>
      <c r="ADW2"/>
      <c r="ADX2"/>
      <c r="ADY2"/>
      <c r="ADZ2"/>
      <c r="AEA2"/>
      <c r="AEB2"/>
      <c r="AEC2"/>
      <c r="AED2"/>
      <c r="AEE2"/>
      <c r="AEF2"/>
      <c r="AEG2"/>
      <c r="AEH2"/>
      <c r="AEI2"/>
      <c r="AEJ2"/>
      <c r="AEK2"/>
      <c r="AEL2"/>
      <c r="AEM2"/>
      <c r="AEN2"/>
      <c r="AEO2"/>
      <c r="AEP2"/>
      <c r="AEQ2"/>
      <c r="AER2"/>
      <c r="AES2"/>
      <c r="AET2"/>
      <c r="AEU2"/>
      <c r="AEV2"/>
      <c r="AEW2"/>
      <c r="AEX2"/>
      <c r="AEY2"/>
      <c r="AEZ2"/>
      <c r="AFA2"/>
      <c r="AFB2"/>
      <c r="AFC2"/>
      <c r="AFD2"/>
      <c r="AFE2"/>
      <c r="AFF2"/>
      <c r="AFG2"/>
      <c r="AFH2"/>
      <c r="AFI2"/>
      <c r="AFJ2"/>
      <c r="AFK2"/>
      <c r="AFL2"/>
      <c r="AFM2"/>
      <c r="AFN2"/>
      <c r="AFO2"/>
      <c r="AFP2"/>
      <c r="AFQ2"/>
      <c r="AFR2"/>
      <c r="AFS2"/>
      <c r="AFT2"/>
      <c r="AFU2"/>
      <c r="AFV2"/>
      <c r="AFW2"/>
      <c r="AFX2"/>
      <c r="AFY2"/>
      <c r="AFZ2"/>
      <c r="AGA2"/>
      <c r="AGB2"/>
      <c r="AGC2"/>
      <c r="AGD2"/>
      <c r="AGE2"/>
      <c r="AGF2"/>
      <c r="AGG2"/>
      <c r="AGH2"/>
      <c r="AGI2"/>
      <c r="AGJ2"/>
      <c r="AGK2"/>
      <c r="AGL2"/>
      <c r="AGM2"/>
      <c r="AGN2"/>
      <c r="AGO2"/>
      <c r="AGP2"/>
      <c r="AGQ2"/>
      <c r="AGR2"/>
      <c r="AGS2"/>
      <c r="AGT2"/>
      <c r="AGU2"/>
      <c r="AGV2"/>
      <c r="AGW2"/>
      <c r="AGX2"/>
      <c r="AGY2"/>
      <c r="AGZ2"/>
      <c r="AHA2"/>
      <c r="AHB2"/>
      <c r="AHC2"/>
      <c r="AHD2"/>
      <c r="AHE2"/>
      <c r="AHF2"/>
      <c r="AHG2"/>
      <c r="AHH2"/>
      <c r="AHI2"/>
      <c r="AHJ2"/>
      <c r="AHK2"/>
      <c r="AHL2"/>
      <c r="AHM2"/>
      <c r="AHN2"/>
      <c r="AHO2"/>
      <c r="AHP2"/>
      <c r="AHQ2"/>
      <c r="AHR2"/>
      <c r="AHS2"/>
      <c r="AHT2"/>
      <c r="AHU2"/>
      <c r="AHV2"/>
      <c r="AHW2"/>
      <c r="AHX2"/>
      <c r="AHY2"/>
      <c r="AHZ2"/>
      <c r="AIA2"/>
      <c r="AIB2"/>
      <c r="AIC2"/>
      <c r="AID2"/>
      <c r="AIE2"/>
      <c r="AIF2"/>
      <c r="AIG2"/>
      <c r="AIH2"/>
      <c r="AII2"/>
      <c r="AIJ2"/>
      <c r="AIK2"/>
      <c r="AIL2"/>
      <c r="AIM2"/>
      <c r="AIN2"/>
      <c r="AIO2"/>
      <c r="AIP2"/>
      <c r="AIQ2"/>
      <c r="AIR2"/>
      <c r="AIS2"/>
      <c r="AIT2"/>
      <c r="AIU2"/>
      <c r="AIV2"/>
      <c r="AIW2"/>
      <c r="AIX2"/>
      <c r="AIY2"/>
      <c r="AIZ2"/>
      <c r="AJA2"/>
      <c r="AJB2"/>
      <c r="AJC2"/>
      <c r="AJD2"/>
      <c r="AJE2"/>
      <c r="AJF2"/>
      <c r="AJG2"/>
      <c r="AJH2"/>
      <c r="AJI2"/>
      <c r="AJJ2"/>
      <c r="AJK2"/>
      <c r="AJL2"/>
      <c r="AJM2"/>
      <c r="AJN2"/>
      <c r="AJO2"/>
      <c r="AJP2"/>
      <c r="AJQ2"/>
      <c r="AJR2"/>
      <c r="AJS2"/>
      <c r="AJT2"/>
      <c r="AJU2"/>
      <c r="AJV2"/>
      <c r="AJW2"/>
      <c r="AJX2"/>
      <c r="AJY2"/>
      <c r="AJZ2"/>
      <c r="AKA2"/>
      <c r="AKB2"/>
      <c r="AKC2"/>
      <c r="AKD2"/>
      <c r="AKE2"/>
      <c r="AKF2"/>
      <c r="AKG2"/>
      <c r="AKH2"/>
      <c r="AKI2"/>
      <c r="AKJ2"/>
      <c r="AKK2"/>
      <c r="AKL2"/>
      <c r="AKM2"/>
      <c r="AKN2"/>
      <c r="AKO2"/>
      <c r="AKP2"/>
      <c r="AKQ2"/>
      <c r="AKR2"/>
      <c r="AKS2"/>
      <c r="AKT2"/>
      <c r="AKU2"/>
      <c r="AKV2"/>
      <c r="AKW2"/>
      <c r="AKX2"/>
      <c r="AKY2"/>
      <c r="AKZ2"/>
      <c r="ALA2"/>
      <c r="ALB2"/>
      <c r="ALC2"/>
      <c r="ALD2"/>
      <c r="ALE2"/>
      <c r="ALF2"/>
      <c r="ALG2"/>
      <c r="ALH2"/>
      <c r="ALI2"/>
      <c r="ALJ2"/>
      <c r="ALK2"/>
      <c r="ALL2"/>
      <c r="ALM2"/>
      <c r="ALN2"/>
      <c r="ALO2"/>
      <c r="ALP2"/>
      <c r="ALQ2"/>
      <c r="ALR2"/>
      <c r="ALS2"/>
      <c r="ALT2"/>
      <c r="ALU2"/>
      <c r="ALV2"/>
      <c r="ALW2"/>
      <c r="ALX2"/>
      <c r="ALY2"/>
      <c r="ALZ2"/>
      <c r="AMA2"/>
      <c r="AMB2"/>
      <c r="AMC2"/>
      <c r="AMD2"/>
      <c r="AME2"/>
      <c r="AMF2"/>
      <c r="AMG2"/>
      <c r="AMH2"/>
      <c r="AMI2"/>
      <c r="AMJ2"/>
    </row>
    <row r="3" spans="1:1024" ht="25.5" customHeight="1" x14ac:dyDescent="0.35">
      <c r="A3"/>
      <c r="B3" s="231">
        <v>42881</v>
      </c>
      <c r="C3"/>
      <c r="D3" s="232"/>
      <c r="E3"/>
      <c r="F3"/>
      <c r="G3" s="233" t="s">
        <v>577</v>
      </c>
      <c r="H3" s="314"/>
      <c r="I3"/>
      <c r="J3"/>
      <c r="K3"/>
      <c r="L3" s="234"/>
      <c r="M3"/>
      <c r="N3" s="235" t="s">
        <v>578</v>
      </c>
      <c r="O3"/>
      <c r="P3"/>
      <c r="Q3"/>
      <c r="R3"/>
      <c r="S3"/>
      <c r="T3"/>
      <c r="U3"/>
      <c r="V3"/>
      <c r="W3"/>
      <c r="X3"/>
      <c r="Y3"/>
      <c r="Z3"/>
      <c r="AA3"/>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c r="EY3"/>
      <c r="EZ3"/>
      <c r="FA3"/>
      <c r="FB3"/>
      <c r="FC3"/>
      <c r="FD3"/>
      <c r="FE3"/>
      <c r="FF3"/>
      <c r="FG3"/>
      <c r="FH3"/>
      <c r="FI3"/>
      <c r="FJ3"/>
      <c r="FK3"/>
      <c r="FL3"/>
      <c r="FM3"/>
      <c r="FN3"/>
      <c r="FO3"/>
      <c r="FP3"/>
      <c r="FQ3"/>
      <c r="FR3"/>
      <c r="FS3"/>
      <c r="FT3"/>
      <c r="FU3"/>
      <c r="FV3"/>
      <c r="FW3"/>
      <c r="FX3"/>
      <c r="FY3"/>
      <c r="FZ3"/>
      <c r="GA3"/>
      <c r="GB3"/>
      <c r="GC3"/>
      <c r="GD3"/>
      <c r="GE3"/>
      <c r="GF3"/>
      <c r="GG3"/>
      <c r="GH3"/>
      <c r="GI3"/>
      <c r="GJ3"/>
      <c r="GK3"/>
      <c r="GL3"/>
      <c r="GM3"/>
      <c r="GN3"/>
      <c r="GO3"/>
      <c r="GP3"/>
      <c r="GQ3"/>
      <c r="GR3"/>
      <c r="GS3"/>
      <c r="GT3"/>
      <c r="GU3"/>
      <c r="GV3"/>
      <c r="GW3"/>
      <c r="GX3"/>
      <c r="GY3"/>
      <c r="GZ3"/>
      <c r="HA3"/>
      <c r="HB3"/>
      <c r="HC3"/>
      <c r="HD3"/>
      <c r="HE3"/>
      <c r="HF3"/>
      <c r="HG3"/>
      <c r="HH3"/>
      <c r="HI3"/>
      <c r="HJ3"/>
      <c r="HK3"/>
      <c r="HL3"/>
      <c r="HM3"/>
      <c r="HN3"/>
      <c r="HO3"/>
      <c r="HP3"/>
      <c r="HQ3"/>
      <c r="HR3"/>
      <c r="HS3"/>
      <c r="HT3"/>
      <c r="HU3"/>
      <c r="HV3"/>
      <c r="HW3"/>
      <c r="HX3"/>
      <c r="HY3"/>
      <c r="HZ3"/>
      <c r="IA3"/>
      <c r="IB3"/>
      <c r="IC3"/>
      <c r="ID3"/>
      <c r="IE3"/>
      <c r="IF3"/>
      <c r="IG3"/>
      <c r="IH3"/>
      <c r="II3"/>
      <c r="IJ3"/>
      <c r="IK3"/>
      <c r="IL3"/>
      <c r="IM3"/>
      <c r="IN3"/>
      <c r="IO3"/>
      <c r="IP3"/>
      <c r="IQ3"/>
      <c r="IR3"/>
      <c r="IS3"/>
      <c r="IT3"/>
      <c r="IU3"/>
      <c r="IV3"/>
      <c r="IW3"/>
      <c r="IX3"/>
      <c r="IY3"/>
      <c r="IZ3"/>
      <c r="JA3"/>
      <c r="JB3"/>
      <c r="JC3"/>
      <c r="JD3"/>
      <c r="JE3"/>
      <c r="JF3"/>
      <c r="JG3"/>
      <c r="JH3"/>
      <c r="JI3"/>
      <c r="JJ3"/>
      <c r="JK3"/>
      <c r="JL3"/>
      <c r="JM3"/>
      <c r="JN3"/>
      <c r="JO3"/>
      <c r="JP3"/>
      <c r="JQ3"/>
      <c r="JR3"/>
      <c r="JS3"/>
      <c r="JT3"/>
      <c r="JU3"/>
      <c r="JV3"/>
      <c r="JW3"/>
      <c r="JX3"/>
      <c r="JY3"/>
      <c r="JZ3"/>
      <c r="KA3"/>
      <c r="KB3"/>
      <c r="KC3"/>
      <c r="KD3"/>
      <c r="KE3"/>
      <c r="KF3"/>
      <c r="KG3"/>
      <c r="KH3"/>
      <c r="KI3"/>
      <c r="KJ3"/>
      <c r="KK3"/>
      <c r="KL3"/>
      <c r="KM3"/>
      <c r="KN3"/>
      <c r="KO3"/>
      <c r="KP3"/>
      <c r="KQ3"/>
      <c r="KR3"/>
      <c r="KS3"/>
      <c r="KT3"/>
      <c r="KU3"/>
      <c r="KV3"/>
      <c r="KW3"/>
      <c r="KX3"/>
      <c r="KY3"/>
      <c r="KZ3"/>
      <c r="LA3"/>
      <c r="LB3"/>
      <c r="LC3"/>
      <c r="LD3"/>
      <c r="LE3"/>
      <c r="LF3"/>
      <c r="LG3"/>
      <c r="LH3"/>
      <c r="LI3"/>
      <c r="LJ3"/>
      <c r="LK3"/>
      <c r="LL3"/>
      <c r="LM3"/>
      <c r="LN3"/>
      <c r="LO3"/>
      <c r="LP3"/>
      <c r="LQ3"/>
      <c r="LR3"/>
      <c r="LS3"/>
      <c r="LT3"/>
      <c r="LU3"/>
      <c r="LV3"/>
      <c r="LW3"/>
      <c r="LX3"/>
      <c r="LY3"/>
      <c r="LZ3"/>
      <c r="MA3"/>
      <c r="MB3"/>
      <c r="MC3"/>
      <c r="MD3"/>
      <c r="ME3"/>
      <c r="MF3"/>
      <c r="MG3"/>
      <c r="MH3"/>
      <c r="MI3"/>
      <c r="MJ3"/>
      <c r="MK3"/>
      <c r="ML3"/>
      <c r="MM3"/>
      <c r="MN3"/>
      <c r="MO3"/>
      <c r="MP3"/>
      <c r="MQ3"/>
      <c r="MR3"/>
      <c r="MS3"/>
      <c r="MT3"/>
      <c r="MU3"/>
      <c r="MV3"/>
      <c r="MW3"/>
      <c r="MX3"/>
      <c r="MY3"/>
      <c r="MZ3"/>
      <c r="NA3"/>
      <c r="NB3"/>
      <c r="NC3"/>
      <c r="ND3"/>
      <c r="NE3"/>
      <c r="NF3"/>
      <c r="NG3"/>
      <c r="NH3"/>
      <c r="NI3"/>
      <c r="NJ3"/>
      <c r="NK3"/>
      <c r="NL3"/>
      <c r="NM3"/>
      <c r="NN3"/>
      <c r="NO3"/>
      <c r="NP3"/>
      <c r="NQ3"/>
      <c r="NR3"/>
      <c r="NS3"/>
      <c r="NT3"/>
      <c r="NU3"/>
      <c r="NV3"/>
      <c r="NW3"/>
      <c r="NX3"/>
      <c r="NY3"/>
      <c r="NZ3"/>
      <c r="OA3"/>
      <c r="OB3"/>
      <c r="OC3"/>
      <c r="OD3"/>
      <c r="OE3"/>
      <c r="OF3"/>
      <c r="OG3"/>
      <c r="OH3"/>
      <c r="OI3"/>
      <c r="OJ3"/>
      <c r="OK3"/>
      <c r="OL3"/>
      <c r="OM3"/>
      <c r="ON3"/>
      <c r="OO3"/>
      <c r="OP3"/>
      <c r="OQ3"/>
      <c r="OR3"/>
      <c r="OS3"/>
      <c r="OT3"/>
      <c r="OU3"/>
      <c r="OV3"/>
      <c r="OW3"/>
      <c r="OX3"/>
      <c r="OY3"/>
      <c r="OZ3"/>
      <c r="PA3"/>
      <c r="PB3"/>
      <c r="PC3"/>
      <c r="PD3"/>
      <c r="PE3"/>
      <c r="PF3"/>
      <c r="PG3"/>
      <c r="PH3"/>
      <c r="PI3"/>
      <c r="PJ3"/>
      <c r="PK3"/>
      <c r="PL3"/>
      <c r="PM3"/>
      <c r="PN3"/>
      <c r="PO3"/>
      <c r="PP3"/>
      <c r="PQ3"/>
      <c r="PR3"/>
      <c r="PS3"/>
      <c r="PT3"/>
      <c r="PU3"/>
      <c r="PV3"/>
      <c r="PW3"/>
      <c r="PX3"/>
      <c r="PY3"/>
      <c r="PZ3"/>
      <c r="QA3"/>
      <c r="QB3"/>
      <c r="QC3"/>
      <c r="QD3"/>
      <c r="QE3"/>
      <c r="QF3"/>
      <c r="QG3"/>
      <c r="QH3"/>
      <c r="QI3"/>
      <c r="QJ3"/>
      <c r="QK3"/>
      <c r="QL3"/>
      <c r="QM3"/>
      <c r="QN3"/>
      <c r="QO3"/>
      <c r="QP3"/>
      <c r="QQ3"/>
      <c r="QR3"/>
      <c r="QS3"/>
      <c r="QT3"/>
      <c r="QU3"/>
      <c r="QV3"/>
      <c r="QW3"/>
      <c r="QX3"/>
      <c r="QY3"/>
      <c r="QZ3"/>
      <c r="RA3"/>
      <c r="RB3"/>
      <c r="RC3"/>
      <c r="RD3"/>
      <c r="RE3"/>
      <c r="RF3"/>
      <c r="RG3"/>
      <c r="RH3"/>
      <c r="RI3"/>
      <c r="RJ3"/>
      <c r="RK3"/>
      <c r="RL3"/>
      <c r="RM3"/>
      <c r="RN3"/>
      <c r="RO3"/>
      <c r="RP3"/>
      <c r="RQ3"/>
      <c r="RR3"/>
      <c r="RS3"/>
      <c r="RT3"/>
      <c r="RU3"/>
      <c r="RV3"/>
      <c r="RW3"/>
      <c r="RX3"/>
      <c r="RY3"/>
      <c r="RZ3"/>
      <c r="SA3"/>
      <c r="SB3"/>
      <c r="SC3"/>
      <c r="SD3"/>
      <c r="SE3"/>
      <c r="SF3"/>
      <c r="SG3"/>
      <c r="SH3"/>
      <c r="SI3"/>
      <c r="SJ3"/>
      <c r="SK3"/>
      <c r="SL3"/>
      <c r="SM3"/>
      <c r="SN3"/>
      <c r="SO3"/>
      <c r="SP3"/>
      <c r="SQ3"/>
      <c r="SR3"/>
      <c r="SS3"/>
      <c r="ST3"/>
      <c r="SU3"/>
      <c r="SV3"/>
      <c r="SW3"/>
      <c r="SX3"/>
      <c r="SY3"/>
      <c r="SZ3"/>
      <c r="TA3"/>
      <c r="TB3"/>
      <c r="TC3"/>
      <c r="TD3"/>
      <c r="TE3"/>
      <c r="TF3"/>
      <c r="TG3"/>
      <c r="TH3"/>
      <c r="TI3"/>
      <c r="TJ3"/>
      <c r="TK3"/>
      <c r="TL3"/>
      <c r="TM3"/>
      <c r="TN3"/>
      <c r="TO3"/>
      <c r="TP3"/>
      <c r="TQ3"/>
      <c r="TR3"/>
      <c r="TS3"/>
      <c r="TT3"/>
      <c r="TU3"/>
      <c r="TV3"/>
      <c r="TW3"/>
      <c r="TX3"/>
      <c r="TY3"/>
      <c r="TZ3"/>
      <c r="UA3"/>
      <c r="UB3"/>
      <c r="UC3"/>
      <c r="UD3"/>
      <c r="UE3"/>
      <c r="UF3"/>
      <c r="UG3"/>
      <c r="UH3"/>
      <c r="UI3"/>
      <c r="UJ3"/>
      <c r="UK3"/>
      <c r="UL3"/>
      <c r="UM3"/>
      <c r="UN3"/>
      <c r="UO3"/>
      <c r="UP3"/>
      <c r="UQ3"/>
      <c r="UR3"/>
      <c r="US3"/>
      <c r="UT3"/>
      <c r="UU3"/>
      <c r="UV3"/>
      <c r="UW3"/>
      <c r="UX3"/>
      <c r="UY3"/>
      <c r="UZ3"/>
      <c r="VA3"/>
      <c r="VB3"/>
      <c r="VC3"/>
      <c r="VD3"/>
      <c r="VE3"/>
      <c r="VF3"/>
      <c r="VG3"/>
      <c r="VH3"/>
      <c r="VI3"/>
      <c r="VJ3"/>
      <c r="VK3"/>
      <c r="VL3"/>
      <c r="VM3"/>
      <c r="VN3"/>
      <c r="VO3"/>
      <c r="VP3"/>
      <c r="VQ3"/>
      <c r="VR3"/>
      <c r="VS3"/>
      <c r="VT3"/>
      <c r="VU3"/>
      <c r="VV3"/>
      <c r="VW3"/>
      <c r="VX3"/>
      <c r="VY3"/>
      <c r="VZ3"/>
      <c r="WA3"/>
      <c r="WB3"/>
      <c r="WC3"/>
      <c r="WD3"/>
      <c r="WE3"/>
      <c r="WF3"/>
      <c r="WG3"/>
      <c r="WH3"/>
      <c r="WI3"/>
      <c r="WJ3"/>
      <c r="WK3"/>
      <c r="WL3"/>
      <c r="WM3"/>
      <c r="WN3"/>
      <c r="WO3"/>
      <c r="WP3"/>
      <c r="WQ3"/>
      <c r="WR3"/>
      <c r="WS3"/>
      <c r="WT3"/>
      <c r="WU3"/>
      <c r="WV3"/>
      <c r="WW3"/>
      <c r="WX3"/>
      <c r="WY3"/>
      <c r="WZ3"/>
      <c r="XA3"/>
      <c r="XB3"/>
      <c r="XC3"/>
      <c r="XD3"/>
      <c r="XE3"/>
      <c r="XF3"/>
      <c r="XG3"/>
      <c r="XH3"/>
      <c r="XI3"/>
      <c r="XJ3"/>
      <c r="XK3"/>
      <c r="XL3"/>
      <c r="XM3"/>
      <c r="XN3"/>
      <c r="XO3"/>
      <c r="XP3"/>
      <c r="XQ3"/>
      <c r="XR3"/>
      <c r="XS3"/>
      <c r="XT3"/>
      <c r="XU3"/>
      <c r="XV3"/>
      <c r="XW3"/>
      <c r="XX3"/>
      <c r="XY3"/>
      <c r="XZ3"/>
      <c r="YA3"/>
      <c r="YB3"/>
      <c r="YC3"/>
      <c r="YD3"/>
      <c r="YE3"/>
      <c r="YF3"/>
      <c r="YG3"/>
      <c r="YH3"/>
      <c r="YI3"/>
      <c r="YJ3"/>
      <c r="YK3"/>
      <c r="YL3"/>
      <c r="YM3"/>
      <c r="YN3"/>
      <c r="YO3"/>
      <c r="YP3"/>
      <c r="YQ3"/>
      <c r="YR3"/>
      <c r="YS3"/>
      <c r="YT3"/>
      <c r="YU3"/>
      <c r="YV3"/>
      <c r="YW3"/>
      <c r="YX3"/>
      <c r="YY3"/>
      <c r="YZ3"/>
      <c r="ZA3"/>
      <c r="ZB3"/>
      <c r="ZC3"/>
      <c r="ZD3"/>
      <c r="ZE3"/>
      <c r="ZF3"/>
      <c r="ZG3"/>
      <c r="ZH3"/>
      <c r="ZI3"/>
      <c r="ZJ3"/>
      <c r="ZK3"/>
      <c r="ZL3"/>
      <c r="ZM3"/>
      <c r="ZN3"/>
      <c r="ZO3"/>
      <c r="ZP3"/>
      <c r="ZQ3"/>
      <c r="ZR3"/>
      <c r="ZS3"/>
      <c r="ZT3"/>
      <c r="ZU3"/>
      <c r="ZV3"/>
      <c r="ZW3"/>
      <c r="ZX3"/>
      <c r="ZY3"/>
      <c r="ZZ3"/>
      <c r="AAA3"/>
      <c r="AAB3"/>
      <c r="AAC3"/>
      <c r="AAD3"/>
      <c r="AAE3"/>
      <c r="AAF3"/>
      <c r="AAG3"/>
      <c r="AAH3"/>
      <c r="AAI3"/>
      <c r="AAJ3"/>
      <c r="AAK3"/>
      <c r="AAL3"/>
      <c r="AAM3"/>
      <c r="AAN3"/>
      <c r="AAO3"/>
      <c r="AAP3"/>
      <c r="AAQ3"/>
      <c r="AAR3"/>
      <c r="AAS3"/>
      <c r="AAT3"/>
      <c r="AAU3"/>
      <c r="AAV3"/>
      <c r="AAW3"/>
      <c r="AAX3"/>
      <c r="AAY3"/>
      <c r="AAZ3"/>
      <c r="ABA3"/>
      <c r="ABB3"/>
      <c r="ABC3"/>
      <c r="ABD3"/>
      <c r="ABE3"/>
      <c r="ABF3"/>
      <c r="ABG3"/>
      <c r="ABH3"/>
      <c r="ABI3"/>
      <c r="ABJ3"/>
      <c r="ABK3"/>
      <c r="ABL3"/>
      <c r="ABM3"/>
      <c r="ABN3"/>
      <c r="ABO3"/>
      <c r="ABP3"/>
      <c r="ABQ3"/>
      <c r="ABR3"/>
      <c r="ABS3"/>
      <c r="ABT3"/>
      <c r="ABU3"/>
      <c r="ABV3"/>
      <c r="ABW3"/>
      <c r="ABX3"/>
      <c r="ABY3"/>
      <c r="ABZ3"/>
      <c r="ACA3"/>
      <c r="ACB3"/>
      <c r="ACC3"/>
      <c r="ACD3"/>
      <c r="ACE3"/>
      <c r="ACF3"/>
      <c r="ACG3"/>
      <c r="ACH3"/>
      <c r="ACI3"/>
      <c r="ACJ3"/>
      <c r="ACK3"/>
      <c r="ACL3"/>
      <c r="ACM3"/>
      <c r="ACN3"/>
      <c r="ACO3"/>
      <c r="ACP3"/>
      <c r="ACQ3"/>
      <c r="ACR3"/>
      <c r="ACS3"/>
      <c r="ACT3"/>
      <c r="ACU3"/>
      <c r="ACV3"/>
      <c r="ACW3"/>
      <c r="ACX3"/>
      <c r="ACY3"/>
      <c r="ACZ3"/>
      <c r="ADA3"/>
      <c r="ADB3"/>
      <c r="ADC3"/>
      <c r="ADD3"/>
      <c r="ADE3"/>
      <c r="ADF3"/>
      <c r="ADG3"/>
      <c r="ADH3"/>
      <c r="ADI3"/>
      <c r="ADJ3"/>
      <c r="ADK3"/>
      <c r="ADL3"/>
      <c r="ADM3"/>
      <c r="ADN3"/>
      <c r="ADO3"/>
      <c r="ADP3"/>
      <c r="ADQ3"/>
      <c r="ADR3"/>
      <c r="ADS3"/>
      <c r="ADT3"/>
      <c r="ADU3"/>
      <c r="ADV3"/>
      <c r="ADW3"/>
      <c r="ADX3"/>
      <c r="ADY3"/>
      <c r="ADZ3"/>
      <c r="AEA3"/>
      <c r="AEB3"/>
      <c r="AEC3"/>
      <c r="AED3"/>
      <c r="AEE3"/>
      <c r="AEF3"/>
      <c r="AEG3"/>
      <c r="AEH3"/>
      <c r="AEI3"/>
      <c r="AEJ3"/>
      <c r="AEK3"/>
      <c r="AEL3"/>
      <c r="AEM3"/>
      <c r="AEN3"/>
      <c r="AEO3"/>
      <c r="AEP3"/>
      <c r="AEQ3"/>
      <c r="AER3"/>
      <c r="AES3"/>
      <c r="AET3"/>
      <c r="AEU3"/>
      <c r="AEV3"/>
      <c r="AEW3"/>
      <c r="AEX3"/>
      <c r="AEY3"/>
      <c r="AEZ3"/>
      <c r="AFA3"/>
      <c r="AFB3"/>
      <c r="AFC3"/>
      <c r="AFD3"/>
      <c r="AFE3"/>
      <c r="AFF3"/>
      <c r="AFG3"/>
      <c r="AFH3"/>
      <c r="AFI3"/>
      <c r="AFJ3"/>
      <c r="AFK3"/>
      <c r="AFL3"/>
      <c r="AFM3"/>
      <c r="AFN3"/>
      <c r="AFO3"/>
      <c r="AFP3"/>
      <c r="AFQ3"/>
      <c r="AFR3"/>
      <c r="AFS3"/>
      <c r="AFT3"/>
      <c r="AFU3"/>
      <c r="AFV3"/>
      <c r="AFW3"/>
      <c r="AFX3"/>
      <c r="AFY3"/>
      <c r="AFZ3"/>
      <c r="AGA3"/>
      <c r="AGB3"/>
      <c r="AGC3"/>
      <c r="AGD3"/>
      <c r="AGE3"/>
      <c r="AGF3"/>
      <c r="AGG3"/>
      <c r="AGH3"/>
      <c r="AGI3"/>
      <c r="AGJ3"/>
      <c r="AGK3"/>
      <c r="AGL3"/>
      <c r="AGM3"/>
      <c r="AGN3"/>
      <c r="AGO3"/>
      <c r="AGP3"/>
      <c r="AGQ3"/>
      <c r="AGR3"/>
      <c r="AGS3"/>
      <c r="AGT3"/>
      <c r="AGU3"/>
      <c r="AGV3"/>
      <c r="AGW3"/>
      <c r="AGX3"/>
      <c r="AGY3"/>
      <c r="AGZ3"/>
      <c r="AHA3"/>
      <c r="AHB3"/>
      <c r="AHC3"/>
      <c r="AHD3"/>
      <c r="AHE3"/>
      <c r="AHF3"/>
      <c r="AHG3"/>
      <c r="AHH3"/>
      <c r="AHI3"/>
      <c r="AHJ3"/>
      <c r="AHK3"/>
      <c r="AHL3"/>
      <c r="AHM3"/>
      <c r="AHN3"/>
      <c r="AHO3"/>
      <c r="AHP3"/>
      <c r="AHQ3"/>
      <c r="AHR3"/>
      <c r="AHS3"/>
      <c r="AHT3"/>
      <c r="AHU3"/>
      <c r="AHV3"/>
      <c r="AHW3"/>
      <c r="AHX3"/>
      <c r="AHY3"/>
      <c r="AHZ3"/>
      <c r="AIA3"/>
      <c r="AIB3"/>
      <c r="AIC3"/>
      <c r="AID3"/>
      <c r="AIE3"/>
      <c r="AIF3"/>
      <c r="AIG3"/>
      <c r="AIH3"/>
      <c r="AII3"/>
      <c r="AIJ3"/>
      <c r="AIK3"/>
      <c r="AIL3"/>
      <c r="AIM3"/>
      <c r="AIN3"/>
      <c r="AIO3"/>
      <c r="AIP3"/>
      <c r="AIQ3"/>
      <c r="AIR3"/>
      <c r="AIS3"/>
      <c r="AIT3"/>
      <c r="AIU3"/>
      <c r="AIV3"/>
      <c r="AIW3"/>
      <c r="AIX3"/>
      <c r="AIY3"/>
      <c r="AIZ3"/>
      <c r="AJA3"/>
      <c r="AJB3"/>
      <c r="AJC3"/>
      <c r="AJD3"/>
      <c r="AJE3"/>
      <c r="AJF3"/>
      <c r="AJG3"/>
      <c r="AJH3"/>
      <c r="AJI3"/>
      <c r="AJJ3"/>
      <c r="AJK3"/>
      <c r="AJL3"/>
      <c r="AJM3"/>
      <c r="AJN3"/>
      <c r="AJO3"/>
      <c r="AJP3"/>
      <c r="AJQ3"/>
      <c r="AJR3"/>
      <c r="AJS3"/>
      <c r="AJT3"/>
      <c r="AJU3"/>
      <c r="AJV3"/>
      <c r="AJW3"/>
      <c r="AJX3"/>
      <c r="AJY3"/>
      <c r="AJZ3"/>
      <c r="AKA3"/>
      <c r="AKB3"/>
      <c r="AKC3"/>
      <c r="AKD3"/>
      <c r="AKE3"/>
      <c r="AKF3"/>
      <c r="AKG3"/>
      <c r="AKH3"/>
      <c r="AKI3"/>
      <c r="AKJ3"/>
      <c r="AKK3"/>
      <c r="AKL3"/>
      <c r="AKM3"/>
      <c r="AKN3"/>
      <c r="AKO3"/>
      <c r="AKP3"/>
      <c r="AKQ3"/>
      <c r="AKR3"/>
      <c r="AKS3"/>
      <c r="AKT3"/>
      <c r="AKU3"/>
      <c r="AKV3"/>
      <c r="AKW3"/>
      <c r="AKX3"/>
      <c r="AKY3"/>
      <c r="AKZ3"/>
      <c r="ALA3"/>
      <c r="ALB3"/>
      <c r="ALC3"/>
      <c r="ALD3"/>
      <c r="ALE3"/>
      <c r="ALF3"/>
      <c r="ALG3"/>
      <c r="ALH3"/>
      <c r="ALI3"/>
      <c r="ALJ3"/>
      <c r="ALK3"/>
      <c r="ALL3"/>
      <c r="ALM3"/>
      <c r="ALN3"/>
      <c r="ALO3"/>
      <c r="ALP3"/>
      <c r="ALQ3"/>
      <c r="ALR3"/>
      <c r="ALS3"/>
      <c r="ALT3"/>
      <c r="ALU3"/>
      <c r="ALV3"/>
      <c r="ALW3"/>
      <c r="ALX3"/>
      <c r="ALY3"/>
      <c r="ALZ3"/>
      <c r="AMA3"/>
      <c r="AMB3"/>
      <c r="AMC3"/>
      <c r="AMD3"/>
      <c r="AME3"/>
      <c r="AMF3"/>
      <c r="AMG3"/>
      <c r="AMH3"/>
      <c r="AMI3"/>
      <c r="AMJ3"/>
    </row>
    <row r="4" spans="1:1024" ht="25.5" customHeight="1" x14ac:dyDescent="0.35">
      <c r="A4"/>
      <c r="B4"/>
      <c r="C4"/>
      <c r="D4"/>
      <c r="E4"/>
      <c r="F4"/>
      <c r="G4" s="233" t="s">
        <v>579</v>
      </c>
      <c r="H4" s="314"/>
      <c r="I4"/>
      <c r="J4"/>
      <c r="K4"/>
      <c r="L4"/>
      <c r="M4"/>
      <c r="N4" s="236" t="s">
        <v>580</v>
      </c>
      <c r="O4"/>
      <c r="P4"/>
      <c r="Q4"/>
      <c r="R4"/>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c r="GK4"/>
      <c r="GL4"/>
      <c r="GM4"/>
      <c r="GN4"/>
      <c r="GO4"/>
      <c r="GP4"/>
      <c r="GQ4"/>
      <c r="GR4"/>
      <c r="GS4"/>
      <c r="GT4"/>
      <c r="GU4"/>
      <c r="GV4"/>
      <c r="GW4"/>
      <c r="GX4"/>
      <c r="GY4"/>
      <c r="GZ4"/>
      <c r="HA4"/>
      <c r="HB4"/>
      <c r="HC4"/>
      <c r="HD4"/>
      <c r="HE4"/>
      <c r="HF4"/>
      <c r="HG4"/>
      <c r="HH4"/>
      <c r="HI4"/>
      <c r="HJ4"/>
      <c r="HK4"/>
      <c r="HL4"/>
      <c r="HM4"/>
      <c r="HN4"/>
      <c r="HO4"/>
      <c r="HP4"/>
      <c r="HQ4"/>
      <c r="HR4"/>
      <c r="HS4"/>
      <c r="HT4"/>
      <c r="HU4"/>
      <c r="HV4"/>
      <c r="HW4"/>
      <c r="HX4"/>
      <c r="HY4"/>
      <c r="HZ4"/>
      <c r="IA4"/>
      <c r="IB4"/>
      <c r="IC4"/>
      <c r="ID4"/>
      <c r="IE4"/>
      <c r="IF4"/>
      <c r="IG4"/>
      <c r="IH4"/>
      <c r="II4"/>
      <c r="IJ4"/>
      <c r="IK4"/>
      <c r="IL4"/>
      <c r="IM4"/>
      <c r="IN4"/>
      <c r="IO4"/>
      <c r="IP4"/>
      <c r="IQ4"/>
      <c r="IR4"/>
      <c r="IS4"/>
      <c r="IT4"/>
      <c r="IU4"/>
      <c r="IV4"/>
      <c r="IW4"/>
      <c r="IX4"/>
      <c r="IY4"/>
      <c r="IZ4"/>
      <c r="JA4"/>
      <c r="JB4"/>
      <c r="JC4"/>
      <c r="JD4"/>
      <c r="JE4"/>
      <c r="JF4"/>
      <c r="JG4"/>
      <c r="JH4"/>
      <c r="JI4"/>
      <c r="JJ4"/>
      <c r="JK4"/>
      <c r="JL4"/>
      <c r="JM4"/>
      <c r="JN4"/>
      <c r="JO4"/>
      <c r="JP4"/>
      <c r="JQ4"/>
      <c r="JR4"/>
      <c r="JS4"/>
      <c r="JT4"/>
      <c r="JU4"/>
      <c r="JV4"/>
      <c r="JW4"/>
      <c r="JX4"/>
      <c r="JY4"/>
      <c r="JZ4"/>
      <c r="KA4"/>
      <c r="KB4"/>
      <c r="KC4"/>
      <c r="KD4"/>
      <c r="KE4"/>
      <c r="KF4"/>
      <c r="KG4"/>
      <c r="KH4"/>
      <c r="KI4"/>
      <c r="KJ4"/>
      <c r="KK4"/>
      <c r="KL4"/>
      <c r="KM4"/>
      <c r="KN4"/>
      <c r="KO4"/>
      <c r="KP4"/>
      <c r="KQ4"/>
      <c r="KR4"/>
      <c r="KS4"/>
      <c r="KT4"/>
      <c r="KU4"/>
      <c r="KV4"/>
      <c r="KW4"/>
      <c r="KX4"/>
      <c r="KY4"/>
      <c r="KZ4"/>
      <c r="LA4"/>
      <c r="LB4"/>
      <c r="LC4"/>
      <c r="LD4"/>
      <c r="LE4"/>
      <c r="LF4"/>
      <c r="LG4"/>
      <c r="LH4"/>
      <c r="LI4"/>
      <c r="LJ4"/>
      <c r="LK4"/>
      <c r="LL4"/>
      <c r="LM4"/>
      <c r="LN4"/>
      <c r="LO4"/>
      <c r="LP4"/>
      <c r="LQ4"/>
      <c r="LR4"/>
      <c r="LS4"/>
      <c r="LT4"/>
      <c r="LU4"/>
      <c r="LV4"/>
      <c r="LW4"/>
      <c r="LX4"/>
      <c r="LY4"/>
      <c r="LZ4"/>
      <c r="MA4"/>
      <c r="MB4"/>
      <c r="MC4"/>
      <c r="MD4"/>
      <c r="ME4"/>
      <c r="MF4"/>
      <c r="MG4"/>
      <c r="MH4"/>
      <c r="MI4"/>
      <c r="MJ4"/>
      <c r="MK4"/>
      <c r="ML4"/>
      <c r="MM4"/>
      <c r="MN4"/>
      <c r="MO4"/>
      <c r="MP4"/>
      <c r="MQ4"/>
      <c r="MR4"/>
      <c r="MS4"/>
      <c r="MT4"/>
      <c r="MU4"/>
      <c r="MV4"/>
      <c r="MW4"/>
      <c r="MX4"/>
      <c r="MY4"/>
      <c r="MZ4"/>
      <c r="NA4"/>
      <c r="NB4"/>
      <c r="NC4"/>
      <c r="ND4"/>
      <c r="NE4"/>
      <c r="NF4"/>
      <c r="NG4"/>
      <c r="NH4"/>
      <c r="NI4"/>
      <c r="NJ4"/>
      <c r="NK4"/>
      <c r="NL4"/>
      <c r="NM4"/>
      <c r="NN4"/>
      <c r="NO4"/>
      <c r="NP4"/>
      <c r="NQ4"/>
      <c r="NR4"/>
      <c r="NS4"/>
      <c r="NT4"/>
      <c r="NU4"/>
      <c r="NV4"/>
      <c r="NW4"/>
      <c r="NX4"/>
      <c r="NY4"/>
      <c r="NZ4"/>
      <c r="OA4"/>
      <c r="OB4"/>
      <c r="OC4"/>
      <c r="OD4"/>
      <c r="OE4"/>
      <c r="OF4"/>
      <c r="OG4"/>
      <c r="OH4"/>
      <c r="OI4"/>
      <c r="OJ4"/>
      <c r="OK4"/>
      <c r="OL4"/>
      <c r="OM4"/>
      <c r="ON4"/>
      <c r="OO4"/>
      <c r="OP4"/>
      <c r="OQ4"/>
      <c r="OR4"/>
      <c r="OS4"/>
      <c r="OT4"/>
      <c r="OU4"/>
      <c r="OV4"/>
      <c r="OW4"/>
      <c r="OX4"/>
      <c r="OY4"/>
      <c r="OZ4"/>
      <c r="PA4"/>
      <c r="PB4"/>
      <c r="PC4"/>
      <c r="PD4"/>
      <c r="PE4"/>
      <c r="PF4"/>
      <c r="PG4"/>
      <c r="PH4"/>
      <c r="PI4"/>
      <c r="PJ4"/>
      <c r="PK4"/>
      <c r="PL4"/>
      <c r="PM4"/>
      <c r="PN4"/>
      <c r="PO4"/>
      <c r="PP4"/>
      <c r="PQ4"/>
      <c r="PR4"/>
      <c r="PS4"/>
      <c r="PT4"/>
      <c r="PU4"/>
      <c r="PV4"/>
      <c r="PW4"/>
      <c r="PX4"/>
      <c r="PY4"/>
      <c r="PZ4"/>
      <c r="QA4"/>
      <c r="QB4"/>
      <c r="QC4"/>
      <c r="QD4"/>
      <c r="QE4"/>
      <c r="QF4"/>
      <c r="QG4"/>
      <c r="QH4"/>
      <c r="QI4"/>
      <c r="QJ4"/>
      <c r="QK4"/>
      <c r="QL4"/>
      <c r="QM4"/>
      <c r="QN4"/>
      <c r="QO4"/>
      <c r="QP4"/>
      <c r="QQ4"/>
      <c r="QR4"/>
      <c r="QS4"/>
      <c r="QT4"/>
      <c r="QU4"/>
      <c r="QV4"/>
      <c r="QW4"/>
      <c r="QX4"/>
      <c r="QY4"/>
      <c r="QZ4"/>
      <c r="RA4"/>
      <c r="RB4"/>
      <c r="RC4"/>
      <c r="RD4"/>
      <c r="RE4"/>
      <c r="RF4"/>
      <c r="RG4"/>
      <c r="RH4"/>
      <c r="RI4"/>
      <c r="RJ4"/>
      <c r="RK4"/>
      <c r="RL4"/>
      <c r="RM4"/>
      <c r="RN4"/>
      <c r="RO4"/>
      <c r="RP4"/>
      <c r="RQ4"/>
      <c r="RR4"/>
      <c r="RS4"/>
      <c r="RT4"/>
      <c r="RU4"/>
      <c r="RV4"/>
      <c r="RW4"/>
      <c r="RX4"/>
      <c r="RY4"/>
      <c r="RZ4"/>
      <c r="SA4"/>
      <c r="SB4"/>
      <c r="SC4"/>
      <c r="SD4"/>
      <c r="SE4"/>
      <c r="SF4"/>
      <c r="SG4"/>
      <c r="SH4"/>
      <c r="SI4"/>
      <c r="SJ4"/>
      <c r="SK4"/>
      <c r="SL4"/>
      <c r="SM4"/>
      <c r="SN4"/>
      <c r="SO4"/>
      <c r="SP4"/>
      <c r="SQ4"/>
      <c r="SR4"/>
      <c r="SS4"/>
      <c r="ST4"/>
      <c r="SU4"/>
      <c r="SV4"/>
      <c r="SW4"/>
      <c r="SX4"/>
      <c r="SY4"/>
      <c r="SZ4"/>
      <c r="TA4"/>
      <c r="TB4"/>
      <c r="TC4"/>
      <c r="TD4"/>
      <c r="TE4"/>
      <c r="TF4"/>
      <c r="TG4"/>
      <c r="TH4"/>
      <c r="TI4"/>
      <c r="TJ4"/>
      <c r="TK4"/>
      <c r="TL4"/>
      <c r="TM4"/>
      <c r="TN4"/>
      <c r="TO4"/>
      <c r="TP4"/>
      <c r="TQ4"/>
      <c r="TR4"/>
      <c r="TS4"/>
      <c r="TT4"/>
      <c r="TU4"/>
      <c r="TV4"/>
      <c r="TW4"/>
      <c r="TX4"/>
      <c r="TY4"/>
      <c r="TZ4"/>
      <c r="UA4"/>
      <c r="UB4"/>
      <c r="UC4"/>
      <c r="UD4"/>
      <c r="UE4"/>
      <c r="UF4"/>
      <c r="UG4"/>
      <c r="UH4"/>
      <c r="UI4"/>
      <c r="UJ4"/>
      <c r="UK4"/>
      <c r="UL4"/>
      <c r="UM4"/>
      <c r="UN4"/>
      <c r="UO4"/>
      <c r="UP4"/>
      <c r="UQ4"/>
      <c r="UR4"/>
      <c r="US4"/>
      <c r="UT4"/>
      <c r="UU4"/>
      <c r="UV4"/>
      <c r="UW4"/>
      <c r="UX4"/>
      <c r="UY4"/>
      <c r="UZ4"/>
      <c r="VA4"/>
      <c r="VB4"/>
      <c r="VC4"/>
      <c r="VD4"/>
      <c r="VE4"/>
      <c r="VF4"/>
      <c r="VG4"/>
      <c r="VH4"/>
      <c r="VI4"/>
      <c r="VJ4"/>
      <c r="VK4"/>
      <c r="VL4"/>
      <c r="VM4"/>
      <c r="VN4"/>
      <c r="VO4"/>
      <c r="VP4"/>
      <c r="VQ4"/>
      <c r="VR4"/>
      <c r="VS4"/>
      <c r="VT4"/>
      <c r="VU4"/>
      <c r="VV4"/>
      <c r="VW4"/>
      <c r="VX4"/>
      <c r="VY4"/>
      <c r="VZ4"/>
      <c r="WA4"/>
      <c r="WB4"/>
      <c r="WC4"/>
      <c r="WD4"/>
      <c r="WE4"/>
      <c r="WF4"/>
      <c r="WG4"/>
      <c r="WH4"/>
      <c r="WI4"/>
      <c r="WJ4"/>
      <c r="WK4"/>
      <c r="WL4"/>
      <c r="WM4"/>
      <c r="WN4"/>
      <c r="WO4"/>
      <c r="WP4"/>
      <c r="WQ4"/>
      <c r="WR4"/>
      <c r="WS4"/>
      <c r="WT4"/>
      <c r="WU4"/>
      <c r="WV4"/>
      <c r="WW4"/>
      <c r="WX4"/>
      <c r="WY4"/>
      <c r="WZ4"/>
      <c r="XA4"/>
      <c r="XB4"/>
      <c r="XC4"/>
      <c r="XD4"/>
      <c r="XE4"/>
      <c r="XF4"/>
      <c r="XG4"/>
      <c r="XH4"/>
      <c r="XI4"/>
      <c r="XJ4"/>
      <c r="XK4"/>
      <c r="XL4"/>
      <c r="XM4"/>
      <c r="XN4"/>
      <c r="XO4"/>
      <c r="XP4"/>
      <c r="XQ4"/>
      <c r="XR4"/>
      <c r="XS4"/>
      <c r="XT4"/>
      <c r="XU4"/>
      <c r="XV4"/>
      <c r="XW4"/>
      <c r="XX4"/>
      <c r="XY4"/>
      <c r="XZ4"/>
      <c r="YA4"/>
      <c r="YB4"/>
      <c r="YC4"/>
      <c r="YD4"/>
      <c r="YE4"/>
      <c r="YF4"/>
      <c r="YG4"/>
      <c r="YH4"/>
      <c r="YI4"/>
      <c r="YJ4"/>
      <c r="YK4"/>
      <c r="YL4"/>
      <c r="YM4"/>
      <c r="YN4"/>
      <c r="YO4"/>
      <c r="YP4"/>
      <c r="YQ4"/>
      <c r="YR4"/>
      <c r="YS4"/>
      <c r="YT4"/>
      <c r="YU4"/>
      <c r="YV4"/>
      <c r="YW4"/>
      <c r="YX4"/>
      <c r="YY4"/>
      <c r="YZ4"/>
      <c r="ZA4"/>
      <c r="ZB4"/>
      <c r="ZC4"/>
      <c r="ZD4"/>
      <c r="ZE4"/>
      <c r="ZF4"/>
      <c r="ZG4"/>
      <c r="ZH4"/>
      <c r="ZI4"/>
      <c r="ZJ4"/>
      <c r="ZK4"/>
      <c r="ZL4"/>
      <c r="ZM4"/>
      <c r="ZN4"/>
      <c r="ZO4"/>
      <c r="ZP4"/>
      <c r="ZQ4"/>
      <c r="ZR4"/>
      <c r="ZS4"/>
      <c r="ZT4"/>
      <c r="ZU4"/>
      <c r="ZV4"/>
      <c r="ZW4"/>
      <c r="ZX4"/>
      <c r="ZY4"/>
      <c r="ZZ4"/>
      <c r="AAA4"/>
      <c r="AAB4"/>
      <c r="AAC4"/>
      <c r="AAD4"/>
      <c r="AAE4"/>
      <c r="AAF4"/>
      <c r="AAG4"/>
      <c r="AAH4"/>
      <c r="AAI4"/>
      <c r="AAJ4"/>
      <c r="AAK4"/>
      <c r="AAL4"/>
      <c r="AAM4"/>
      <c r="AAN4"/>
      <c r="AAO4"/>
      <c r="AAP4"/>
      <c r="AAQ4"/>
      <c r="AAR4"/>
      <c r="AAS4"/>
      <c r="AAT4"/>
      <c r="AAU4"/>
      <c r="AAV4"/>
      <c r="AAW4"/>
      <c r="AAX4"/>
      <c r="AAY4"/>
      <c r="AAZ4"/>
      <c r="ABA4"/>
      <c r="ABB4"/>
      <c r="ABC4"/>
      <c r="ABD4"/>
      <c r="ABE4"/>
      <c r="ABF4"/>
      <c r="ABG4"/>
      <c r="ABH4"/>
      <c r="ABI4"/>
      <c r="ABJ4"/>
      <c r="ABK4"/>
      <c r="ABL4"/>
      <c r="ABM4"/>
      <c r="ABN4"/>
      <c r="ABO4"/>
      <c r="ABP4"/>
      <c r="ABQ4"/>
      <c r="ABR4"/>
      <c r="ABS4"/>
      <c r="ABT4"/>
      <c r="ABU4"/>
      <c r="ABV4"/>
      <c r="ABW4"/>
      <c r="ABX4"/>
      <c r="ABY4"/>
      <c r="ABZ4"/>
      <c r="ACA4"/>
      <c r="ACB4"/>
      <c r="ACC4"/>
      <c r="ACD4"/>
      <c r="ACE4"/>
      <c r="ACF4"/>
      <c r="ACG4"/>
      <c r="ACH4"/>
      <c r="ACI4"/>
      <c r="ACJ4"/>
      <c r="ACK4"/>
      <c r="ACL4"/>
      <c r="ACM4"/>
      <c r="ACN4"/>
      <c r="ACO4"/>
      <c r="ACP4"/>
      <c r="ACQ4"/>
      <c r="ACR4"/>
      <c r="ACS4"/>
      <c r="ACT4"/>
      <c r="ACU4"/>
      <c r="ACV4"/>
      <c r="ACW4"/>
      <c r="ACX4"/>
      <c r="ACY4"/>
      <c r="ACZ4"/>
      <c r="ADA4"/>
      <c r="ADB4"/>
      <c r="ADC4"/>
      <c r="ADD4"/>
      <c r="ADE4"/>
      <c r="ADF4"/>
      <c r="ADG4"/>
      <c r="ADH4"/>
      <c r="ADI4"/>
      <c r="ADJ4"/>
      <c r="ADK4"/>
      <c r="ADL4"/>
      <c r="ADM4"/>
      <c r="ADN4"/>
      <c r="ADO4"/>
      <c r="ADP4"/>
      <c r="ADQ4"/>
      <c r="ADR4"/>
      <c r="ADS4"/>
      <c r="ADT4"/>
      <c r="ADU4"/>
      <c r="ADV4"/>
      <c r="ADW4"/>
      <c r="ADX4"/>
      <c r="ADY4"/>
      <c r="ADZ4"/>
      <c r="AEA4"/>
      <c r="AEB4"/>
      <c r="AEC4"/>
      <c r="AED4"/>
      <c r="AEE4"/>
      <c r="AEF4"/>
      <c r="AEG4"/>
      <c r="AEH4"/>
      <c r="AEI4"/>
      <c r="AEJ4"/>
      <c r="AEK4"/>
      <c r="AEL4"/>
      <c r="AEM4"/>
      <c r="AEN4"/>
      <c r="AEO4"/>
      <c r="AEP4"/>
      <c r="AEQ4"/>
      <c r="AER4"/>
      <c r="AES4"/>
      <c r="AET4"/>
      <c r="AEU4"/>
      <c r="AEV4"/>
      <c r="AEW4"/>
      <c r="AEX4"/>
      <c r="AEY4"/>
      <c r="AEZ4"/>
      <c r="AFA4"/>
      <c r="AFB4"/>
      <c r="AFC4"/>
      <c r="AFD4"/>
      <c r="AFE4"/>
      <c r="AFF4"/>
      <c r="AFG4"/>
      <c r="AFH4"/>
      <c r="AFI4"/>
      <c r="AFJ4"/>
      <c r="AFK4"/>
      <c r="AFL4"/>
      <c r="AFM4"/>
      <c r="AFN4"/>
      <c r="AFO4"/>
      <c r="AFP4"/>
      <c r="AFQ4"/>
      <c r="AFR4"/>
      <c r="AFS4"/>
      <c r="AFT4"/>
      <c r="AFU4"/>
      <c r="AFV4"/>
      <c r="AFW4"/>
      <c r="AFX4"/>
      <c r="AFY4"/>
      <c r="AFZ4"/>
      <c r="AGA4"/>
      <c r="AGB4"/>
      <c r="AGC4"/>
      <c r="AGD4"/>
      <c r="AGE4"/>
      <c r="AGF4"/>
      <c r="AGG4"/>
      <c r="AGH4"/>
      <c r="AGI4"/>
      <c r="AGJ4"/>
      <c r="AGK4"/>
      <c r="AGL4"/>
      <c r="AGM4"/>
      <c r="AGN4"/>
      <c r="AGO4"/>
      <c r="AGP4"/>
      <c r="AGQ4"/>
      <c r="AGR4"/>
      <c r="AGS4"/>
      <c r="AGT4"/>
      <c r="AGU4"/>
      <c r="AGV4"/>
      <c r="AGW4"/>
      <c r="AGX4"/>
      <c r="AGY4"/>
      <c r="AGZ4"/>
      <c r="AHA4"/>
      <c r="AHB4"/>
      <c r="AHC4"/>
      <c r="AHD4"/>
      <c r="AHE4"/>
      <c r="AHF4"/>
      <c r="AHG4"/>
      <c r="AHH4"/>
      <c r="AHI4"/>
      <c r="AHJ4"/>
      <c r="AHK4"/>
      <c r="AHL4"/>
      <c r="AHM4"/>
      <c r="AHN4"/>
      <c r="AHO4"/>
      <c r="AHP4"/>
      <c r="AHQ4"/>
      <c r="AHR4"/>
      <c r="AHS4"/>
      <c r="AHT4"/>
      <c r="AHU4"/>
      <c r="AHV4"/>
      <c r="AHW4"/>
      <c r="AHX4"/>
      <c r="AHY4"/>
      <c r="AHZ4"/>
      <c r="AIA4"/>
      <c r="AIB4"/>
      <c r="AIC4"/>
      <c r="AID4"/>
      <c r="AIE4"/>
      <c r="AIF4"/>
      <c r="AIG4"/>
      <c r="AIH4"/>
      <c r="AII4"/>
      <c r="AIJ4"/>
      <c r="AIK4"/>
      <c r="AIL4"/>
      <c r="AIM4"/>
      <c r="AIN4"/>
      <c r="AIO4"/>
      <c r="AIP4"/>
      <c r="AIQ4"/>
      <c r="AIR4"/>
      <c r="AIS4"/>
      <c r="AIT4"/>
      <c r="AIU4"/>
      <c r="AIV4"/>
      <c r="AIW4"/>
      <c r="AIX4"/>
      <c r="AIY4"/>
      <c r="AIZ4"/>
      <c r="AJA4"/>
      <c r="AJB4"/>
      <c r="AJC4"/>
      <c r="AJD4"/>
      <c r="AJE4"/>
      <c r="AJF4"/>
      <c r="AJG4"/>
      <c r="AJH4"/>
      <c r="AJI4"/>
      <c r="AJJ4"/>
      <c r="AJK4"/>
      <c r="AJL4"/>
      <c r="AJM4"/>
      <c r="AJN4"/>
      <c r="AJO4"/>
      <c r="AJP4"/>
      <c r="AJQ4"/>
      <c r="AJR4"/>
      <c r="AJS4"/>
      <c r="AJT4"/>
      <c r="AJU4"/>
      <c r="AJV4"/>
      <c r="AJW4"/>
      <c r="AJX4"/>
      <c r="AJY4"/>
      <c r="AJZ4"/>
      <c r="AKA4"/>
      <c r="AKB4"/>
      <c r="AKC4"/>
      <c r="AKD4"/>
      <c r="AKE4"/>
      <c r="AKF4"/>
      <c r="AKG4"/>
      <c r="AKH4"/>
      <c r="AKI4"/>
      <c r="AKJ4"/>
      <c r="AKK4"/>
      <c r="AKL4"/>
      <c r="AKM4"/>
      <c r="AKN4"/>
      <c r="AKO4"/>
      <c r="AKP4"/>
      <c r="AKQ4"/>
      <c r="AKR4"/>
      <c r="AKS4"/>
      <c r="AKT4"/>
      <c r="AKU4"/>
      <c r="AKV4"/>
      <c r="AKW4"/>
      <c r="AKX4"/>
      <c r="AKY4"/>
      <c r="AKZ4"/>
      <c r="ALA4"/>
      <c r="ALB4"/>
      <c r="ALC4"/>
      <c r="ALD4"/>
      <c r="ALE4"/>
      <c r="ALF4"/>
      <c r="ALG4"/>
      <c r="ALH4"/>
      <c r="ALI4"/>
      <c r="ALJ4"/>
      <c r="ALK4"/>
      <c r="ALL4"/>
      <c r="ALM4"/>
      <c r="ALN4"/>
      <c r="ALO4"/>
      <c r="ALP4"/>
      <c r="ALQ4"/>
      <c r="ALR4"/>
      <c r="ALS4"/>
      <c r="ALT4"/>
      <c r="ALU4"/>
      <c r="ALV4"/>
      <c r="ALW4"/>
      <c r="ALX4"/>
      <c r="ALY4"/>
      <c r="ALZ4"/>
      <c r="AMA4"/>
      <c r="AMB4"/>
      <c r="AMC4"/>
      <c r="AMD4"/>
      <c r="AME4"/>
      <c r="AMF4"/>
      <c r="AMG4"/>
      <c r="AMH4"/>
      <c r="AMI4"/>
      <c r="AMJ4"/>
    </row>
    <row r="5" spans="1:1024" ht="25.5" customHeight="1" x14ac:dyDescent="0.25">
      <c r="A5"/>
      <c r="B5" s="237"/>
      <c r="C5" s="237"/>
      <c r="D5" s="237"/>
      <c r="E5" s="237"/>
      <c r="F5" s="237"/>
      <c r="G5" s="237"/>
      <c r="H5" s="257"/>
      <c r="I5" s="237"/>
      <c r="J5" s="237"/>
      <c r="K5" s="237"/>
      <c r="L5" s="237"/>
      <c r="M5" s="237"/>
      <c r="N5" s="238" t="s">
        <v>581</v>
      </c>
      <c r="O5"/>
      <c r="P5"/>
      <c r="Q5"/>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c r="HC5"/>
      <c r="HD5"/>
      <c r="HE5"/>
      <c r="HF5"/>
      <c r="HG5"/>
      <c r="HH5"/>
      <c r="HI5"/>
      <c r="HJ5"/>
      <c r="HK5"/>
      <c r="HL5"/>
      <c r="HM5"/>
      <c r="HN5"/>
      <c r="HO5"/>
      <c r="HP5"/>
      <c r="HQ5"/>
      <c r="HR5"/>
      <c r="HS5"/>
      <c r="HT5"/>
      <c r="HU5"/>
      <c r="HV5"/>
      <c r="HW5"/>
      <c r="HX5"/>
      <c r="HY5"/>
      <c r="HZ5"/>
      <c r="IA5"/>
      <c r="IB5"/>
      <c r="IC5"/>
      <c r="ID5"/>
      <c r="IE5"/>
      <c r="IF5"/>
      <c r="IG5"/>
      <c r="IH5"/>
      <c r="II5"/>
      <c r="IJ5"/>
      <c r="IK5"/>
      <c r="IL5"/>
      <c r="IM5"/>
      <c r="IN5"/>
      <c r="IO5"/>
      <c r="IP5"/>
      <c r="IQ5"/>
      <c r="IR5"/>
      <c r="IS5"/>
      <c r="IT5"/>
      <c r="IU5"/>
      <c r="IV5"/>
      <c r="IW5"/>
      <c r="IX5"/>
      <c r="IY5"/>
      <c r="IZ5"/>
      <c r="JA5"/>
      <c r="JB5"/>
      <c r="JC5"/>
      <c r="JD5"/>
      <c r="JE5"/>
      <c r="JF5"/>
      <c r="JG5"/>
      <c r="JH5"/>
      <c r="JI5"/>
      <c r="JJ5"/>
      <c r="JK5"/>
      <c r="JL5"/>
      <c r="JM5"/>
      <c r="JN5"/>
      <c r="JO5"/>
      <c r="JP5"/>
      <c r="JQ5"/>
      <c r="JR5"/>
      <c r="JS5"/>
      <c r="JT5"/>
      <c r="JU5"/>
      <c r="JV5"/>
      <c r="JW5"/>
      <c r="JX5"/>
      <c r="JY5"/>
      <c r="JZ5"/>
      <c r="KA5"/>
      <c r="KB5"/>
      <c r="KC5"/>
      <c r="KD5"/>
      <c r="KE5"/>
      <c r="KF5"/>
      <c r="KG5"/>
      <c r="KH5"/>
      <c r="KI5"/>
      <c r="KJ5"/>
      <c r="KK5"/>
      <c r="KL5"/>
      <c r="KM5"/>
      <c r="KN5"/>
      <c r="KO5"/>
      <c r="KP5"/>
      <c r="KQ5"/>
      <c r="KR5"/>
      <c r="KS5"/>
      <c r="KT5"/>
      <c r="KU5"/>
      <c r="KV5"/>
      <c r="KW5"/>
      <c r="KX5"/>
      <c r="KY5"/>
      <c r="KZ5"/>
      <c r="LA5"/>
      <c r="LB5"/>
      <c r="LC5"/>
      <c r="LD5"/>
      <c r="LE5"/>
      <c r="LF5"/>
      <c r="LG5"/>
      <c r="LH5"/>
      <c r="LI5"/>
      <c r="LJ5"/>
      <c r="LK5"/>
      <c r="LL5"/>
      <c r="LM5"/>
      <c r="LN5"/>
      <c r="LO5"/>
      <c r="LP5"/>
      <c r="LQ5"/>
      <c r="LR5"/>
      <c r="LS5"/>
      <c r="LT5"/>
      <c r="LU5"/>
      <c r="LV5"/>
      <c r="LW5"/>
      <c r="LX5"/>
      <c r="LY5"/>
      <c r="LZ5"/>
      <c r="MA5"/>
      <c r="MB5"/>
      <c r="MC5"/>
      <c r="MD5"/>
      <c r="ME5"/>
      <c r="MF5"/>
      <c r="MG5"/>
      <c r="MH5"/>
      <c r="MI5"/>
      <c r="MJ5"/>
      <c r="MK5"/>
      <c r="ML5"/>
      <c r="MM5"/>
      <c r="MN5"/>
      <c r="MO5"/>
      <c r="MP5"/>
      <c r="MQ5"/>
      <c r="MR5"/>
      <c r="MS5"/>
      <c r="MT5"/>
      <c r="MU5"/>
      <c r="MV5"/>
      <c r="MW5"/>
      <c r="MX5"/>
      <c r="MY5"/>
      <c r="MZ5"/>
      <c r="NA5"/>
      <c r="NB5"/>
      <c r="NC5"/>
      <c r="ND5"/>
      <c r="NE5"/>
      <c r="NF5"/>
      <c r="NG5"/>
      <c r="NH5"/>
      <c r="NI5"/>
      <c r="NJ5"/>
      <c r="NK5"/>
      <c r="NL5"/>
      <c r="NM5"/>
      <c r="NN5"/>
      <c r="NO5"/>
      <c r="NP5"/>
      <c r="NQ5"/>
      <c r="NR5"/>
      <c r="NS5"/>
      <c r="NT5"/>
      <c r="NU5"/>
      <c r="NV5"/>
      <c r="NW5"/>
      <c r="NX5"/>
      <c r="NY5"/>
      <c r="NZ5"/>
      <c r="OA5"/>
      <c r="OB5"/>
      <c r="OC5"/>
      <c r="OD5"/>
      <c r="OE5"/>
      <c r="OF5"/>
      <c r="OG5"/>
      <c r="OH5"/>
      <c r="OI5"/>
      <c r="OJ5"/>
      <c r="OK5"/>
      <c r="OL5"/>
      <c r="OM5"/>
      <c r="ON5"/>
      <c r="OO5"/>
      <c r="OP5"/>
      <c r="OQ5"/>
      <c r="OR5"/>
      <c r="OS5"/>
      <c r="OT5"/>
      <c r="OU5"/>
      <c r="OV5"/>
      <c r="OW5"/>
      <c r="OX5"/>
      <c r="OY5"/>
      <c r="OZ5"/>
      <c r="PA5"/>
      <c r="PB5"/>
      <c r="PC5"/>
      <c r="PD5"/>
      <c r="PE5"/>
      <c r="PF5"/>
      <c r="PG5"/>
      <c r="PH5"/>
      <c r="PI5"/>
      <c r="PJ5"/>
      <c r="PK5"/>
      <c r="PL5"/>
      <c r="PM5"/>
      <c r="PN5"/>
      <c r="PO5"/>
      <c r="PP5"/>
      <c r="PQ5"/>
      <c r="PR5"/>
      <c r="PS5"/>
      <c r="PT5"/>
      <c r="PU5"/>
      <c r="PV5"/>
      <c r="PW5"/>
      <c r="PX5"/>
      <c r="PY5"/>
      <c r="PZ5"/>
      <c r="QA5"/>
      <c r="QB5"/>
      <c r="QC5"/>
      <c r="QD5"/>
      <c r="QE5"/>
      <c r="QF5"/>
      <c r="QG5"/>
      <c r="QH5"/>
      <c r="QI5"/>
      <c r="QJ5"/>
      <c r="QK5"/>
      <c r="QL5"/>
      <c r="QM5"/>
      <c r="QN5"/>
      <c r="QO5"/>
      <c r="QP5"/>
      <c r="QQ5"/>
      <c r="QR5"/>
      <c r="QS5"/>
      <c r="QT5"/>
      <c r="QU5"/>
      <c r="QV5"/>
      <c r="QW5"/>
      <c r="QX5"/>
      <c r="QY5"/>
      <c r="QZ5"/>
      <c r="RA5"/>
      <c r="RB5"/>
      <c r="RC5"/>
      <c r="RD5"/>
      <c r="RE5"/>
      <c r="RF5"/>
      <c r="RG5"/>
      <c r="RH5"/>
      <c r="RI5"/>
      <c r="RJ5"/>
      <c r="RK5"/>
      <c r="RL5"/>
      <c r="RM5"/>
      <c r="RN5"/>
      <c r="RO5"/>
      <c r="RP5"/>
      <c r="RQ5"/>
      <c r="RR5"/>
      <c r="RS5"/>
      <c r="RT5"/>
      <c r="RU5"/>
      <c r="RV5"/>
      <c r="RW5"/>
      <c r="RX5"/>
      <c r="RY5"/>
      <c r="RZ5"/>
      <c r="SA5"/>
      <c r="SB5"/>
      <c r="SC5"/>
      <c r="SD5"/>
      <c r="SE5"/>
      <c r="SF5"/>
      <c r="SG5"/>
      <c r="SH5"/>
      <c r="SI5"/>
      <c r="SJ5"/>
      <c r="SK5"/>
      <c r="SL5"/>
      <c r="SM5"/>
      <c r="SN5"/>
      <c r="SO5"/>
      <c r="SP5"/>
      <c r="SQ5"/>
      <c r="SR5"/>
      <c r="SS5"/>
      <c r="ST5"/>
      <c r="SU5"/>
      <c r="SV5"/>
      <c r="SW5"/>
      <c r="SX5"/>
      <c r="SY5"/>
      <c r="SZ5"/>
      <c r="TA5"/>
      <c r="TB5"/>
      <c r="TC5"/>
      <c r="TD5"/>
      <c r="TE5"/>
      <c r="TF5"/>
      <c r="TG5"/>
      <c r="TH5"/>
      <c r="TI5"/>
      <c r="TJ5"/>
      <c r="TK5"/>
      <c r="TL5"/>
      <c r="TM5"/>
      <c r="TN5"/>
      <c r="TO5"/>
      <c r="TP5"/>
      <c r="TQ5"/>
      <c r="TR5"/>
      <c r="TS5"/>
      <c r="TT5"/>
      <c r="TU5"/>
      <c r="TV5"/>
      <c r="TW5"/>
      <c r="TX5"/>
      <c r="TY5"/>
      <c r="TZ5"/>
      <c r="UA5"/>
      <c r="UB5"/>
      <c r="UC5"/>
      <c r="UD5"/>
      <c r="UE5"/>
      <c r="UF5"/>
      <c r="UG5"/>
      <c r="UH5"/>
      <c r="UI5"/>
      <c r="UJ5"/>
      <c r="UK5"/>
      <c r="UL5"/>
      <c r="UM5"/>
      <c r="UN5"/>
      <c r="UO5"/>
      <c r="UP5"/>
      <c r="UQ5"/>
      <c r="UR5"/>
      <c r="US5"/>
      <c r="UT5"/>
      <c r="UU5"/>
      <c r="UV5"/>
      <c r="UW5"/>
      <c r="UX5"/>
      <c r="UY5"/>
      <c r="UZ5"/>
      <c r="VA5"/>
      <c r="VB5"/>
      <c r="VC5"/>
      <c r="VD5"/>
      <c r="VE5"/>
      <c r="VF5"/>
      <c r="VG5"/>
      <c r="VH5"/>
      <c r="VI5"/>
      <c r="VJ5"/>
      <c r="VK5"/>
      <c r="VL5"/>
      <c r="VM5"/>
      <c r="VN5"/>
      <c r="VO5"/>
      <c r="VP5"/>
      <c r="VQ5"/>
      <c r="VR5"/>
      <c r="VS5"/>
      <c r="VT5"/>
      <c r="VU5"/>
      <c r="VV5"/>
      <c r="VW5"/>
      <c r="VX5"/>
      <c r="VY5"/>
      <c r="VZ5"/>
      <c r="WA5"/>
      <c r="WB5"/>
      <c r="WC5"/>
      <c r="WD5"/>
      <c r="WE5"/>
      <c r="WF5"/>
      <c r="WG5"/>
      <c r="WH5"/>
      <c r="WI5"/>
      <c r="WJ5"/>
      <c r="WK5"/>
      <c r="WL5"/>
      <c r="WM5"/>
      <c r="WN5"/>
      <c r="WO5"/>
      <c r="WP5"/>
      <c r="WQ5"/>
      <c r="WR5"/>
      <c r="WS5"/>
      <c r="WT5"/>
      <c r="WU5"/>
      <c r="WV5"/>
      <c r="WW5"/>
      <c r="WX5"/>
      <c r="WY5"/>
      <c r="WZ5"/>
      <c r="XA5"/>
      <c r="XB5"/>
      <c r="XC5"/>
      <c r="XD5"/>
      <c r="XE5"/>
      <c r="XF5"/>
      <c r="XG5"/>
      <c r="XH5"/>
      <c r="XI5"/>
      <c r="XJ5"/>
      <c r="XK5"/>
      <c r="XL5"/>
      <c r="XM5"/>
      <c r="XN5"/>
      <c r="XO5"/>
      <c r="XP5"/>
      <c r="XQ5"/>
      <c r="XR5"/>
      <c r="XS5"/>
      <c r="XT5"/>
      <c r="XU5"/>
      <c r="XV5"/>
      <c r="XW5"/>
      <c r="XX5"/>
      <c r="XY5"/>
      <c r="XZ5"/>
      <c r="YA5"/>
      <c r="YB5"/>
      <c r="YC5"/>
      <c r="YD5"/>
      <c r="YE5"/>
      <c r="YF5"/>
      <c r="YG5"/>
      <c r="YH5"/>
      <c r="YI5"/>
      <c r="YJ5"/>
      <c r="YK5"/>
      <c r="YL5"/>
      <c r="YM5"/>
      <c r="YN5"/>
      <c r="YO5"/>
      <c r="YP5"/>
      <c r="YQ5"/>
      <c r="YR5"/>
      <c r="YS5"/>
      <c r="YT5"/>
      <c r="YU5"/>
      <c r="YV5"/>
      <c r="YW5"/>
      <c r="YX5"/>
      <c r="YY5"/>
      <c r="YZ5"/>
      <c r="ZA5"/>
      <c r="ZB5"/>
      <c r="ZC5"/>
      <c r="ZD5"/>
      <c r="ZE5"/>
      <c r="ZF5"/>
      <c r="ZG5"/>
      <c r="ZH5"/>
      <c r="ZI5"/>
      <c r="ZJ5"/>
      <c r="ZK5"/>
      <c r="ZL5"/>
      <c r="ZM5"/>
      <c r="ZN5"/>
      <c r="ZO5"/>
      <c r="ZP5"/>
      <c r="ZQ5"/>
      <c r="ZR5"/>
      <c r="ZS5"/>
      <c r="ZT5"/>
      <c r="ZU5"/>
      <c r="ZV5"/>
      <c r="ZW5"/>
      <c r="ZX5"/>
      <c r="ZY5"/>
      <c r="ZZ5"/>
      <c r="AAA5"/>
      <c r="AAB5"/>
      <c r="AAC5"/>
      <c r="AAD5"/>
      <c r="AAE5"/>
      <c r="AAF5"/>
      <c r="AAG5"/>
      <c r="AAH5"/>
      <c r="AAI5"/>
      <c r="AAJ5"/>
      <c r="AAK5"/>
      <c r="AAL5"/>
      <c r="AAM5"/>
      <c r="AAN5"/>
      <c r="AAO5"/>
      <c r="AAP5"/>
      <c r="AAQ5"/>
      <c r="AAR5"/>
      <c r="AAS5"/>
      <c r="AAT5"/>
      <c r="AAU5"/>
      <c r="AAV5"/>
      <c r="AAW5"/>
      <c r="AAX5"/>
      <c r="AAY5"/>
      <c r="AAZ5"/>
      <c r="ABA5"/>
      <c r="ABB5"/>
      <c r="ABC5"/>
      <c r="ABD5"/>
      <c r="ABE5"/>
      <c r="ABF5"/>
      <c r="ABG5"/>
      <c r="ABH5"/>
      <c r="ABI5"/>
      <c r="ABJ5"/>
      <c r="ABK5"/>
      <c r="ABL5"/>
      <c r="ABM5"/>
      <c r="ABN5"/>
      <c r="ABO5"/>
      <c r="ABP5"/>
      <c r="ABQ5"/>
      <c r="ABR5"/>
      <c r="ABS5"/>
      <c r="ABT5"/>
      <c r="ABU5"/>
      <c r="ABV5"/>
      <c r="ABW5"/>
      <c r="ABX5"/>
      <c r="ABY5"/>
      <c r="ABZ5"/>
      <c r="ACA5"/>
      <c r="ACB5"/>
      <c r="ACC5"/>
      <c r="ACD5"/>
      <c r="ACE5"/>
      <c r="ACF5"/>
      <c r="ACG5"/>
      <c r="ACH5"/>
      <c r="ACI5"/>
      <c r="ACJ5"/>
      <c r="ACK5"/>
      <c r="ACL5"/>
      <c r="ACM5"/>
      <c r="ACN5"/>
      <c r="ACO5"/>
      <c r="ACP5"/>
      <c r="ACQ5"/>
      <c r="ACR5"/>
      <c r="ACS5"/>
      <c r="ACT5"/>
      <c r="ACU5"/>
      <c r="ACV5"/>
      <c r="ACW5"/>
      <c r="ACX5"/>
      <c r="ACY5"/>
      <c r="ACZ5"/>
      <c r="ADA5"/>
      <c r="ADB5"/>
      <c r="ADC5"/>
      <c r="ADD5"/>
      <c r="ADE5"/>
      <c r="ADF5"/>
      <c r="ADG5"/>
      <c r="ADH5"/>
      <c r="ADI5"/>
      <c r="ADJ5"/>
      <c r="ADK5"/>
      <c r="ADL5"/>
      <c r="ADM5"/>
      <c r="ADN5"/>
      <c r="ADO5"/>
      <c r="ADP5"/>
      <c r="ADQ5"/>
      <c r="ADR5"/>
      <c r="ADS5"/>
      <c r="ADT5"/>
      <c r="ADU5"/>
      <c r="ADV5"/>
      <c r="ADW5"/>
      <c r="ADX5"/>
      <c r="ADY5"/>
      <c r="ADZ5"/>
      <c r="AEA5"/>
      <c r="AEB5"/>
      <c r="AEC5"/>
      <c r="AED5"/>
      <c r="AEE5"/>
      <c r="AEF5"/>
      <c r="AEG5"/>
      <c r="AEH5"/>
      <c r="AEI5"/>
      <c r="AEJ5"/>
      <c r="AEK5"/>
      <c r="AEL5"/>
      <c r="AEM5"/>
      <c r="AEN5"/>
      <c r="AEO5"/>
      <c r="AEP5"/>
      <c r="AEQ5"/>
      <c r="AER5"/>
      <c r="AES5"/>
      <c r="AET5"/>
      <c r="AEU5"/>
      <c r="AEV5"/>
      <c r="AEW5"/>
      <c r="AEX5"/>
      <c r="AEY5"/>
      <c r="AEZ5"/>
      <c r="AFA5"/>
      <c r="AFB5"/>
      <c r="AFC5"/>
      <c r="AFD5"/>
      <c r="AFE5"/>
      <c r="AFF5"/>
      <c r="AFG5"/>
      <c r="AFH5"/>
      <c r="AFI5"/>
      <c r="AFJ5"/>
      <c r="AFK5"/>
      <c r="AFL5"/>
      <c r="AFM5"/>
      <c r="AFN5"/>
      <c r="AFO5"/>
      <c r="AFP5"/>
      <c r="AFQ5"/>
      <c r="AFR5"/>
      <c r="AFS5"/>
      <c r="AFT5"/>
      <c r="AFU5"/>
      <c r="AFV5"/>
      <c r="AFW5"/>
      <c r="AFX5"/>
      <c r="AFY5"/>
      <c r="AFZ5"/>
      <c r="AGA5"/>
      <c r="AGB5"/>
      <c r="AGC5"/>
      <c r="AGD5"/>
      <c r="AGE5"/>
      <c r="AGF5"/>
      <c r="AGG5"/>
      <c r="AGH5"/>
      <c r="AGI5"/>
      <c r="AGJ5"/>
      <c r="AGK5"/>
      <c r="AGL5"/>
      <c r="AGM5"/>
      <c r="AGN5"/>
      <c r="AGO5"/>
      <c r="AGP5"/>
      <c r="AGQ5"/>
      <c r="AGR5"/>
      <c r="AGS5"/>
      <c r="AGT5"/>
      <c r="AGU5"/>
      <c r="AGV5"/>
      <c r="AGW5"/>
      <c r="AGX5"/>
      <c r="AGY5"/>
      <c r="AGZ5"/>
      <c r="AHA5"/>
      <c r="AHB5"/>
      <c r="AHC5"/>
      <c r="AHD5"/>
      <c r="AHE5"/>
      <c r="AHF5"/>
      <c r="AHG5"/>
      <c r="AHH5"/>
      <c r="AHI5"/>
      <c r="AHJ5"/>
      <c r="AHK5"/>
      <c r="AHL5"/>
      <c r="AHM5"/>
      <c r="AHN5"/>
      <c r="AHO5"/>
      <c r="AHP5"/>
      <c r="AHQ5"/>
      <c r="AHR5"/>
      <c r="AHS5"/>
      <c r="AHT5"/>
      <c r="AHU5"/>
      <c r="AHV5"/>
      <c r="AHW5"/>
      <c r="AHX5"/>
      <c r="AHY5"/>
      <c r="AHZ5"/>
      <c r="AIA5"/>
      <c r="AIB5"/>
      <c r="AIC5"/>
      <c r="AID5"/>
      <c r="AIE5"/>
      <c r="AIF5"/>
      <c r="AIG5"/>
      <c r="AIH5"/>
      <c r="AII5"/>
      <c r="AIJ5"/>
      <c r="AIK5"/>
      <c r="AIL5"/>
      <c r="AIM5"/>
      <c r="AIN5"/>
      <c r="AIO5"/>
      <c r="AIP5"/>
      <c r="AIQ5"/>
      <c r="AIR5"/>
      <c r="AIS5"/>
      <c r="AIT5"/>
      <c r="AIU5"/>
      <c r="AIV5"/>
      <c r="AIW5"/>
      <c r="AIX5"/>
      <c r="AIY5"/>
      <c r="AIZ5"/>
      <c r="AJA5"/>
      <c r="AJB5"/>
      <c r="AJC5"/>
      <c r="AJD5"/>
      <c r="AJE5"/>
      <c r="AJF5"/>
      <c r="AJG5"/>
      <c r="AJH5"/>
      <c r="AJI5"/>
      <c r="AJJ5"/>
      <c r="AJK5"/>
      <c r="AJL5"/>
      <c r="AJM5"/>
      <c r="AJN5"/>
      <c r="AJO5"/>
      <c r="AJP5"/>
      <c r="AJQ5"/>
      <c r="AJR5"/>
      <c r="AJS5"/>
      <c r="AJT5"/>
      <c r="AJU5"/>
      <c r="AJV5"/>
      <c r="AJW5"/>
      <c r="AJX5"/>
      <c r="AJY5"/>
      <c r="AJZ5"/>
      <c r="AKA5"/>
      <c r="AKB5"/>
      <c r="AKC5"/>
      <c r="AKD5"/>
      <c r="AKE5"/>
      <c r="AKF5"/>
      <c r="AKG5"/>
      <c r="AKH5"/>
      <c r="AKI5"/>
      <c r="AKJ5"/>
      <c r="AKK5"/>
      <c r="AKL5"/>
      <c r="AKM5"/>
      <c r="AKN5"/>
      <c r="AKO5"/>
      <c r="AKP5"/>
      <c r="AKQ5"/>
      <c r="AKR5"/>
      <c r="AKS5"/>
      <c r="AKT5"/>
      <c r="AKU5"/>
      <c r="AKV5"/>
      <c r="AKW5"/>
      <c r="AKX5"/>
      <c r="AKY5"/>
      <c r="AKZ5"/>
      <c r="ALA5"/>
      <c r="ALB5"/>
      <c r="ALC5"/>
      <c r="ALD5"/>
      <c r="ALE5"/>
      <c r="ALF5"/>
      <c r="ALG5"/>
      <c r="ALH5"/>
      <c r="ALI5"/>
      <c r="ALJ5"/>
      <c r="ALK5"/>
      <c r="ALL5"/>
      <c r="ALM5"/>
      <c r="ALN5"/>
      <c r="ALO5"/>
      <c r="ALP5"/>
      <c r="ALQ5"/>
      <c r="ALR5"/>
      <c r="ALS5"/>
      <c r="ALT5"/>
      <c r="ALU5"/>
      <c r="ALV5"/>
      <c r="ALW5"/>
      <c r="ALX5"/>
      <c r="ALY5"/>
      <c r="ALZ5"/>
      <c r="AMA5"/>
      <c r="AMB5"/>
      <c r="AMC5"/>
      <c r="AMD5"/>
      <c r="AME5"/>
      <c r="AMF5"/>
      <c r="AMG5"/>
      <c r="AMH5"/>
      <c r="AMI5"/>
      <c r="AMJ5"/>
    </row>
    <row r="6" spans="1:1024" ht="25.5" customHeight="1" x14ac:dyDescent="0.25">
      <c r="A6"/>
      <c r="B6" s="239" t="s">
        <v>582</v>
      </c>
      <c r="C6" s="240" t="s">
        <v>583</v>
      </c>
      <c r="D6" s="239" t="s">
        <v>584</v>
      </c>
      <c r="E6" s="240" t="s">
        <v>585</v>
      </c>
      <c r="F6" s="240" t="s">
        <v>586</v>
      </c>
      <c r="G6" s="240" t="s">
        <v>587</v>
      </c>
      <c r="H6" s="359" t="s">
        <v>588</v>
      </c>
      <c r="I6" s="240" t="s">
        <v>589</v>
      </c>
      <c r="J6" s="240" t="s">
        <v>590</v>
      </c>
      <c r="K6" s="240" t="s">
        <v>591</v>
      </c>
      <c r="L6" s="240" t="s">
        <v>592</v>
      </c>
      <c r="M6" s="240" t="s">
        <v>593</v>
      </c>
      <c r="N6" s="241" t="s">
        <v>594</v>
      </c>
      <c r="O6"/>
      <c r="P6"/>
      <c r="Q6"/>
      <c r="R6"/>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c r="FY6"/>
      <c r="FZ6"/>
      <c r="GA6"/>
      <c r="GB6"/>
      <c r="GC6"/>
      <c r="GD6"/>
      <c r="GE6"/>
      <c r="GF6"/>
      <c r="GG6"/>
      <c r="GH6"/>
      <c r="GI6"/>
      <c r="GJ6"/>
      <c r="GK6"/>
      <c r="GL6"/>
      <c r="GM6"/>
      <c r="GN6"/>
      <c r="GO6"/>
      <c r="GP6"/>
      <c r="GQ6"/>
      <c r="GR6"/>
      <c r="GS6"/>
      <c r="GT6"/>
      <c r="GU6"/>
      <c r="GV6"/>
      <c r="GW6"/>
      <c r="GX6"/>
      <c r="GY6"/>
      <c r="GZ6"/>
      <c r="HA6"/>
      <c r="HB6"/>
      <c r="HC6"/>
      <c r="HD6"/>
      <c r="HE6"/>
      <c r="HF6"/>
      <c r="HG6"/>
      <c r="HH6"/>
      <c r="HI6"/>
      <c r="HJ6"/>
      <c r="HK6"/>
      <c r="HL6"/>
      <c r="HM6"/>
      <c r="HN6"/>
      <c r="HO6"/>
      <c r="HP6"/>
      <c r="HQ6"/>
      <c r="HR6"/>
      <c r="HS6"/>
      <c r="HT6"/>
      <c r="HU6"/>
      <c r="HV6"/>
      <c r="HW6"/>
      <c r="HX6"/>
      <c r="HY6"/>
      <c r="HZ6"/>
      <c r="IA6"/>
      <c r="IB6"/>
      <c r="IC6"/>
      <c r="ID6"/>
      <c r="IE6"/>
      <c r="IF6"/>
      <c r="IG6"/>
      <c r="IH6"/>
      <c r="II6"/>
      <c r="IJ6"/>
      <c r="IK6"/>
      <c r="IL6"/>
      <c r="IM6"/>
      <c r="IN6"/>
      <c r="IO6"/>
      <c r="IP6"/>
      <c r="IQ6"/>
      <c r="IR6"/>
      <c r="IS6"/>
      <c r="IT6"/>
      <c r="IU6"/>
      <c r="IV6"/>
      <c r="IW6"/>
      <c r="IX6"/>
      <c r="IY6"/>
      <c r="IZ6"/>
      <c r="JA6"/>
      <c r="JB6"/>
      <c r="JC6"/>
      <c r="JD6"/>
      <c r="JE6"/>
      <c r="JF6"/>
      <c r="JG6"/>
      <c r="JH6"/>
      <c r="JI6"/>
      <c r="JJ6"/>
      <c r="JK6"/>
      <c r="JL6"/>
      <c r="JM6"/>
      <c r="JN6"/>
      <c r="JO6"/>
      <c r="JP6"/>
      <c r="JQ6"/>
      <c r="JR6"/>
      <c r="JS6"/>
      <c r="JT6"/>
      <c r="JU6"/>
      <c r="JV6"/>
      <c r="JW6"/>
      <c r="JX6"/>
      <c r="JY6"/>
      <c r="JZ6"/>
      <c r="KA6"/>
      <c r="KB6"/>
      <c r="KC6"/>
      <c r="KD6"/>
      <c r="KE6"/>
      <c r="KF6"/>
      <c r="KG6"/>
      <c r="KH6"/>
      <c r="KI6"/>
      <c r="KJ6"/>
      <c r="KK6"/>
      <c r="KL6"/>
      <c r="KM6"/>
      <c r="KN6"/>
      <c r="KO6"/>
      <c r="KP6"/>
      <c r="KQ6"/>
      <c r="KR6"/>
      <c r="KS6"/>
      <c r="KT6"/>
      <c r="KU6"/>
      <c r="KV6"/>
      <c r="KW6"/>
      <c r="KX6"/>
      <c r="KY6"/>
      <c r="KZ6"/>
      <c r="LA6"/>
      <c r="LB6"/>
      <c r="LC6"/>
      <c r="LD6"/>
      <c r="LE6"/>
      <c r="LF6"/>
      <c r="LG6"/>
      <c r="LH6"/>
      <c r="LI6"/>
      <c r="LJ6"/>
      <c r="LK6"/>
      <c r="LL6"/>
      <c r="LM6"/>
      <c r="LN6"/>
      <c r="LO6"/>
      <c r="LP6"/>
      <c r="LQ6"/>
      <c r="LR6"/>
      <c r="LS6"/>
      <c r="LT6"/>
      <c r="LU6"/>
      <c r="LV6"/>
      <c r="LW6"/>
      <c r="LX6"/>
      <c r="LY6"/>
      <c r="LZ6"/>
      <c r="MA6"/>
      <c r="MB6"/>
      <c r="MC6"/>
      <c r="MD6"/>
      <c r="ME6"/>
      <c r="MF6"/>
      <c r="MG6"/>
      <c r="MH6"/>
      <c r="MI6"/>
      <c r="MJ6"/>
      <c r="MK6"/>
      <c r="ML6"/>
      <c r="MM6"/>
      <c r="MN6"/>
      <c r="MO6"/>
      <c r="MP6"/>
      <c r="MQ6"/>
      <c r="MR6"/>
      <c r="MS6"/>
      <c r="MT6"/>
      <c r="MU6"/>
      <c r="MV6"/>
      <c r="MW6"/>
      <c r="MX6"/>
      <c r="MY6"/>
      <c r="MZ6"/>
      <c r="NA6"/>
      <c r="NB6"/>
      <c r="NC6"/>
      <c r="ND6"/>
      <c r="NE6"/>
      <c r="NF6"/>
      <c r="NG6"/>
      <c r="NH6"/>
      <c r="NI6"/>
      <c r="NJ6"/>
      <c r="NK6"/>
      <c r="NL6"/>
      <c r="NM6"/>
      <c r="NN6"/>
      <c r="NO6"/>
      <c r="NP6"/>
      <c r="NQ6"/>
      <c r="NR6"/>
      <c r="NS6"/>
      <c r="NT6"/>
      <c r="NU6"/>
      <c r="NV6"/>
      <c r="NW6"/>
      <c r="NX6"/>
      <c r="NY6"/>
      <c r="NZ6"/>
      <c r="OA6"/>
      <c r="OB6"/>
      <c r="OC6"/>
      <c r="OD6"/>
      <c r="OE6"/>
      <c r="OF6"/>
      <c r="OG6"/>
      <c r="OH6"/>
      <c r="OI6"/>
      <c r="OJ6"/>
      <c r="OK6"/>
      <c r="OL6"/>
      <c r="OM6"/>
      <c r="ON6"/>
      <c r="OO6"/>
      <c r="OP6"/>
      <c r="OQ6"/>
      <c r="OR6"/>
      <c r="OS6"/>
      <c r="OT6"/>
      <c r="OU6"/>
      <c r="OV6"/>
      <c r="OW6"/>
      <c r="OX6"/>
      <c r="OY6"/>
      <c r="OZ6"/>
      <c r="PA6"/>
      <c r="PB6"/>
      <c r="PC6"/>
      <c r="PD6"/>
      <c r="PE6"/>
      <c r="PF6"/>
      <c r="PG6"/>
      <c r="PH6"/>
      <c r="PI6"/>
      <c r="PJ6"/>
      <c r="PK6"/>
      <c r="PL6"/>
      <c r="PM6"/>
      <c r="PN6"/>
      <c r="PO6"/>
      <c r="PP6"/>
      <c r="PQ6"/>
      <c r="PR6"/>
      <c r="PS6"/>
      <c r="PT6"/>
      <c r="PU6"/>
      <c r="PV6"/>
      <c r="PW6"/>
      <c r="PX6"/>
      <c r="PY6"/>
      <c r="PZ6"/>
      <c r="QA6"/>
      <c r="QB6"/>
      <c r="QC6"/>
      <c r="QD6"/>
      <c r="QE6"/>
      <c r="QF6"/>
      <c r="QG6"/>
      <c r="QH6"/>
      <c r="QI6"/>
      <c r="QJ6"/>
      <c r="QK6"/>
      <c r="QL6"/>
      <c r="QM6"/>
      <c r="QN6"/>
      <c r="QO6"/>
      <c r="QP6"/>
      <c r="QQ6"/>
      <c r="QR6"/>
      <c r="QS6"/>
      <c r="QT6"/>
      <c r="QU6"/>
      <c r="QV6"/>
      <c r="QW6"/>
      <c r="QX6"/>
      <c r="QY6"/>
      <c r="QZ6"/>
      <c r="RA6"/>
      <c r="RB6"/>
      <c r="RC6"/>
      <c r="RD6"/>
      <c r="RE6"/>
      <c r="RF6"/>
      <c r="RG6"/>
      <c r="RH6"/>
      <c r="RI6"/>
      <c r="RJ6"/>
      <c r="RK6"/>
      <c r="RL6"/>
      <c r="RM6"/>
      <c r="RN6"/>
      <c r="RO6"/>
      <c r="RP6"/>
      <c r="RQ6"/>
      <c r="RR6"/>
      <c r="RS6"/>
      <c r="RT6"/>
      <c r="RU6"/>
      <c r="RV6"/>
      <c r="RW6"/>
      <c r="RX6"/>
      <c r="RY6"/>
      <c r="RZ6"/>
      <c r="SA6"/>
      <c r="SB6"/>
      <c r="SC6"/>
      <c r="SD6"/>
      <c r="SE6"/>
      <c r="SF6"/>
      <c r="SG6"/>
      <c r="SH6"/>
      <c r="SI6"/>
      <c r="SJ6"/>
      <c r="SK6"/>
      <c r="SL6"/>
      <c r="SM6"/>
      <c r="SN6"/>
      <c r="SO6"/>
      <c r="SP6"/>
      <c r="SQ6"/>
      <c r="SR6"/>
      <c r="SS6"/>
      <c r="ST6"/>
      <c r="SU6"/>
      <c r="SV6"/>
      <c r="SW6"/>
      <c r="SX6"/>
      <c r="SY6"/>
      <c r="SZ6"/>
      <c r="TA6"/>
      <c r="TB6"/>
      <c r="TC6"/>
      <c r="TD6"/>
      <c r="TE6"/>
      <c r="TF6"/>
      <c r="TG6"/>
      <c r="TH6"/>
      <c r="TI6"/>
      <c r="TJ6"/>
      <c r="TK6"/>
      <c r="TL6"/>
      <c r="TM6"/>
      <c r="TN6"/>
      <c r="TO6"/>
      <c r="TP6"/>
      <c r="TQ6"/>
      <c r="TR6"/>
      <c r="TS6"/>
      <c r="TT6"/>
      <c r="TU6"/>
      <c r="TV6"/>
      <c r="TW6"/>
      <c r="TX6"/>
      <c r="TY6"/>
      <c r="TZ6"/>
      <c r="UA6"/>
      <c r="UB6"/>
      <c r="UC6"/>
      <c r="UD6"/>
      <c r="UE6"/>
      <c r="UF6"/>
      <c r="UG6"/>
      <c r="UH6"/>
      <c r="UI6"/>
      <c r="UJ6"/>
      <c r="UK6"/>
      <c r="UL6"/>
      <c r="UM6"/>
      <c r="UN6"/>
      <c r="UO6"/>
      <c r="UP6"/>
      <c r="UQ6"/>
      <c r="UR6"/>
      <c r="US6"/>
      <c r="UT6"/>
      <c r="UU6"/>
      <c r="UV6"/>
      <c r="UW6"/>
      <c r="UX6"/>
      <c r="UY6"/>
      <c r="UZ6"/>
      <c r="VA6"/>
      <c r="VB6"/>
      <c r="VC6"/>
      <c r="VD6"/>
      <c r="VE6"/>
      <c r="VF6"/>
      <c r="VG6"/>
      <c r="VH6"/>
      <c r="VI6"/>
      <c r="VJ6"/>
      <c r="VK6"/>
      <c r="VL6"/>
      <c r="VM6"/>
      <c r="VN6"/>
      <c r="VO6"/>
      <c r="VP6"/>
      <c r="VQ6"/>
      <c r="VR6"/>
      <c r="VS6"/>
      <c r="VT6"/>
      <c r="VU6"/>
      <c r="VV6"/>
      <c r="VW6"/>
      <c r="VX6"/>
      <c r="VY6"/>
      <c r="VZ6"/>
      <c r="WA6"/>
      <c r="WB6"/>
      <c r="WC6"/>
      <c r="WD6"/>
      <c r="WE6"/>
      <c r="WF6"/>
      <c r="WG6"/>
      <c r="WH6"/>
      <c r="WI6"/>
      <c r="WJ6"/>
      <c r="WK6"/>
      <c r="WL6"/>
      <c r="WM6"/>
      <c r="WN6"/>
      <c r="WO6"/>
      <c r="WP6"/>
      <c r="WQ6"/>
      <c r="WR6"/>
      <c r="WS6"/>
      <c r="WT6"/>
      <c r="WU6"/>
      <c r="WV6"/>
      <c r="WW6"/>
      <c r="WX6"/>
      <c r="WY6"/>
      <c r="WZ6"/>
      <c r="XA6"/>
      <c r="XB6"/>
      <c r="XC6"/>
      <c r="XD6"/>
      <c r="XE6"/>
      <c r="XF6"/>
      <c r="XG6"/>
      <c r="XH6"/>
      <c r="XI6"/>
      <c r="XJ6"/>
      <c r="XK6"/>
      <c r="XL6"/>
      <c r="XM6"/>
      <c r="XN6"/>
      <c r="XO6"/>
      <c r="XP6"/>
      <c r="XQ6"/>
      <c r="XR6"/>
      <c r="XS6"/>
      <c r="XT6"/>
      <c r="XU6"/>
      <c r="XV6"/>
      <c r="XW6"/>
      <c r="XX6"/>
      <c r="XY6"/>
      <c r="XZ6"/>
      <c r="YA6"/>
      <c r="YB6"/>
      <c r="YC6"/>
      <c r="YD6"/>
      <c r="YE6"/>
      <c r="YF6"/>
      <c r="YG6"/>
      <c r="YH6"/>
      <c r="YI6"/>
      <c r="YJ6"/>
      <c r="YK6"/>
      <c r="YL6"/>
      <c r="YM6"/>
      <c r="YN6"/>
      <c r="YO6"/>
      <c r="YP6"/>
      <c r="YQ6"/>
      <c r="YR6"/>
      <c r="YS6"/>
      <c r="YT6"/>
      <c r="YU6"/>
      <c r="YV6"/>
      <c r="YW6"/>
      <c r="YX6"/>
      <c r="YY6"/>
      <c r="YZ6"/>
      <c r="ZA6"/>
      <c r="ZB6"/>
      <c r="ZC6"/>
      <c r="ZD6"/>
      <c r="ZE6"/>
      <c r="ZF6"/>
      <c r="ZG6"/>
      <c r="ZH6"/>
      <c r="ZI6"/>
      <c r="ZJ6"/>
      <c r="ZK6"/>
      <c r="ZL6"/>
      <c r="ZM6"/>
      <c r="ZN6"/>
      <c r="ZO6"/>
      <c r="ZP6"/>
      <c r="ZQ6"/>
      <c r="ZR6"/>
      <c r="ZS6"/>
      <c r="ZT6"/>
      <c r="ZU6"/>
      <c r="ZV6"/>
      <c r="ZW6"/>
      <c r="ZX6"/>
      <c r="ZY6"/>
      <c r="ZZ6"/>
      <c r="AAA6"/>
      <c r="AAB6"/>
      <c r="AAC6"/>
      <c r="AAD6"/>
      <c r="AAE6"/>
      <c r="AAF6"/>
      <c r="AAG6"/>
      <c r="AAH6"/>
      <c r="AAI6"/>
      <c r="AAJ6"/>
      <c r="AAK6"/>
      <c r="AAL6"/>
      <c r="AAM6"/>
      <c r="AAN6"/>
      <c r="AAO6"/>
      <c r="AAP6"/>
      <c r="AAQ6"/>
      <c r="AAR6"/>
      <c r="AAS6"/>
      <c r="AAT6"/>
      <c r="AAU6"/>
      <c r="AAV6"/>
      <c r="AAW6"/>
      <c r="AAX6"/>
      <c r="AAY6"/>
      <c r="AAZ6"/>
      <c r="ABA6"/>
      <c r="ABB6"/>
      <c r="ABC6"/>
      <c r="ABD6"/>
      <c r="ABE6"/>
      <c r="ABF6"/>
      <c r="ABG6"/>
      <c r="ABH6"/>
      <c r="ABI6"/>
      <c r="ABJ6"/>
      <c r="ABK6"/>
      <c r="ABL6"/>
      <c r="ABM6"/>
      <c r="ABN6"/>
      <c r="ABO6"/>
      <c r="ABP6"/>
      <c r="ABQ6"/>
      <c r="ABR6"/>
      <c r="ABS6"/>
      <c r="ABT6"/>
      <c r="ABU6"/>
      <c r="ABV6"/>
      <c r="ABW6"/>
      <c r="ABX6"/>
      <c r="ABY6"/>
      <c r="ABZ6"/>
      <c r="ACA6"/>
      <c r="ACB6"/>
      <c r="ACC6"/>
      <c r="ACD6"/>
      <c r="ACE6"/>
      <c r="ACF6"/>
      <c r="ACG6"/>
      <c r="ACH6"/>
      <c r="ACI6"/>
      <c r="ACJ6"/>
      <c r="ACK6"/>
      <c r="ACL6"/>
      <c r="ACM6"/>
      <c r="ACN6"/>
      <c r="ACO6"/>
      <c r="ACP6"/>
      <c r="ACQ6"/>
      <c r="ACR6"/>
      <c r="ACS6"/>
      <c r="ACT6"/>
      <c r="ACU6"/>
      <c r="ACV6"/>
      <c r="ACW6"/>
      <c r="ACX6"/>
      <c r="ACY6"/>
      <c r="ACZ6"/>
      <c r="ADA6"/>
      <c r="ADB6"/>
      <c r="ADC6"/>
      <c r="ADD6"/>
      <c r="ADE6"/>
      <c r="ADF6"/>
      <c r="ADG6"/>
      <c r="ADH6"/>
      <c r="ADI6"/>
      <c r="ADJ6"/>
      <c r="ADK6"/>
      <c r="ADL6"/>
      <c r="ADM6"/>
      <c r="ADN6"/>
      <c r="ADO6"/>
      <c r="ADP6"/>
      <c r="ADQ6"/>
      <c r="ADR6"/>
      <c r="ADS6"/>
      <c r="ADT6"/>
      <c r="ADU6"/>
      <c r="ADV6"/>
      <c r="ADW6"/>
      <c r="ADX6"/>
      <c r="ADY6"/>
      <c r="ADZ6"/>
      <c r="AEA6"/>
      <c r="AEB6"/>
      <c r="AEC6"/>
      <c r="AED6"/>
      <c r="AEE6"/>
      <c r="AEF6"/>
      <c r="AEG6"/>
      <c r="AEH6"/>
      <c r="AEI6"/>
      <c r="AEJ6"/>
      <c r="AEK6"/>
      <c r="AEL6"/>
      <c r="AEM6"/>
      <c r="AEN6"/>
      <c r="AEO6"/>
      <c r="AEP6"/>
      <c r="AEQ6"/>
      <c r="AER6"/>
      <c r="AES6"/>
      <c r="AET6"/>
      <c r="AEU6"/>
      <c r="AEV6"/>
      <c r="AEW6"/>
      <c r="AEX6"/>
      <c r="AEY6"/>
      <c r="AEZ6"/>
      <c r="AFA6"/>
      <c r="AFB6"/>
      <c r="AFC6"/>
      <c r="AFD6"/>
      <c r="AFE6"/>
      <c r="AFF6"/>
      <c r="AFG6"/>
      <c r="AFH6"/>
      <c r="AFI6"/>
      <c r="AFJ6"/>
      <c r="AFK6"/>
      <c r="AFL6"/>
      <c r="AFM6"/>
      <c r="AFN6"/>
      <c r="AFO6"/>
      <c r="AFP6"/>
      <c r="AFQ6"/>
      <c r="AFR6"/>
      <c r="AFS6"/>
      <c r="AFT6"/>
      <c r="AFU6"/>
      <c r="AFV6"/>
      <c r="AFW6"/>
      <c r="AFX6"/>
      <c r="AFY6"/>
      <c r="AFZ6"/>
      <c r="AGA6"/>
      <c r="AGB6"/>
      <c r="AGC6"/>
      <c r="AGD6"/>
      <c r="AGE6"/>
      <c r="AGF6"/>
      <c r="AGG6"/>
      <c r="AGH6"/>
      <c r="AGI6"/>
      <c r="AGJ6"/>
      <c r="AGK6"/>
      <c r="AGL6"/>
      <c r="AGM6"/>
      <c r="AGN6"/>
      <c r="AGO6"/>
      <c r="AGP6"/>
      <c r="AGQ6"/>
      <c r="AGR6"/>
      <c r="AGS6"/>
      <c r="AGT6"/>
      <c r="AGU6"/>
      <c r="AGV6"/>
      <c r="AGW6"/>
      <c r="AGX6"/>
      <c r="AGY6"/>
      <c r="AGZ6"/>
      <c r="AHA6"/>
      <c r="AHB6"/>
      <c r="AHC6"/>
      <c r="AHD6"/>
      <c r="AHE6"/>
      <c r="AHF6"/>
      <c r="AHG6"/>
      <c r="AHH6"/>
      <c r="AHI6"/>
      <c r="AHJ6"/>
      <c r="AHK6"/>
      <c r="AHL6"/>
      <c r="AHM6"/>
      <c r="AHN6"/>
      <c r="AHO6"/>
      <c r="AHP6"/>
      <c r="AHQ6"/>
      <c r="AHR6"/>
      <c r="AHS6"/>
      <c r="AHT6"/>
      <c r="AHU6"/>
      <c r="AHV6"/>
      <c r="AHW6"/>
      <c r="AHX6"/>
      <c r="AHY6"/>
      <c r="AHZ6"/>
      <c r="AIA6"/>
      <c r="AIB6"/>
      <c r="AIC6"/>
      <c r="AID6"/>
      <c r="AIE6"/>
      <c r="AIF6"/>
      <c r="AIG6"/>
      <c r="AIH6"/>
      <c r="AII6"/>
      <c r="AIJ6"/>
      <c r="AIK6"/>
      <c r="AIL6"/>
      <c r="AIM6"/>
      <c r="AIN6"/>
      <c r="AIO6"/>
      <c r="AIP6"/>
      <c r="AIQ6"/>
      <c r="AIR6"/>
      <c r="AIS6"/>
      <c r="AIT6"/>
      <c r="AIU6"/>
      <c r="AIV6"/>
      <c r="AIW6"/>
      <c r="AIX6"/>
      <c r="AIY6"/>
      <c r="AIZ6"/>
      <c r="AJA6"/>
      <c r="AJB6"/>
      <c r="AJC6"/>
      <c r="AJD6"/>
      <c r="AJE6"/>
      <c r="AJF6"/>
      <c r="AJG6"/>
      <c r="AJH6"/>
      <c r="AJI6"/>
      <c r="AJJ6"/>
      <c r="AJK6"/>
      <c r="AJL6"/>
      <c r="AJM6"/>
      <c r="AJN6"/>
      <c r="AJO6"/>
      <c r="AJP6"/>
      <c r="AJQ6"/>
      <c r="AJR6"/>
      <c r="AJS6"/>
      <c r="AJT6"/>
      <c r="AJU6"/>
      <c r="AJV6"/>
      <c r="AJW6"/>
      <c r="AJX6"/>
      <c r="AJY6"/>
      <c r="AJZ6"/>
      <c r="AKA6"/>
      <c r="AKB6"/>
      <c r="AKC6"/>
      <c r="AKD6"/>
      <c r="AKE6"/>
      <c r="AKF6"/>
      <c r="AKG6"/>
      <c r="AKH6"/>
      <c r="AKI6"/>
      <c r="AKJ6"/>
      <c r="AKK6"/>
      <c r="AKL6"/>
      <c r="AKM6"/>
      <c r="AKN6"/>
      <c r="AKO6"/>
      <c r="AKP6"/>
      <c r="AKQ6"/>
      <c r="AKR6"/>
      <c r="AKS6"/>
      <c r="AKT6"/>
      <c r="AKU6"/>
      <c r="AKV6"/>
      <c r="AKW6"/>
      <c r="AKX6"/>
      <c r="AKY6"/>
      <c r="AKZ6"/>
      <c r="ALA6"/>
      <c r="ALB6"/>
      <c r="ALC6"/>
      <c r="ALD6"/>
      <c r="ALE6"/>
      <c r="ALF6"/>
      <c r="ALG6"/>
      <c r="ALH6"/>
      <c r="ALI6"/>
      <c r="ALJ6"/>
      <c r="ALK6"/>
      <c r="ALL6"/>
      <c r="ALM6"/>
      <c r="ALN6"/>
      <c r="ALO6"/>
      <c r="ALP6"/>
      <c r="ALQ6"/>
      <c r="ALR6"/>
      <c r="ALS6"/>
      <c r="ALT6"/>
      <c r="ALU6"/>
      <c r="ALV6"/>
      <c r="ALW6"/>
      <c r="ALX6"/>
      <c r="ALY6"/>
      <c r="ALZ6"/>
      <c r="AMA6"/>
      <c r="AMB6"/>
      <c r="AMC6"/>
      <c r="AMD6"/>
      <c r="AME6"/>
      <c r="AMF6"/>
      <c r="AMG6"/>
      <c r="AMH6"/>
      <c r="AMI6"/>
      <c r="AMJ6"/>
    </row>
    <row r="7" spans="1:1024" s="242" customFormat="1" ht="25.5" customHeight="1" x14ac:dyDescent="0.25">
      <c r="B7" s="243" t="s">
        <v>404</v>
      </c>
      <c r="C7" s="243" t="s">
        <v>406</v>
      </c>
      <c r="D7" s="243" t="s">
        <v>595</v>
      </c>
      <c r="E7" s="243" t="s">
        <v>423</v>
      </c>
      <c r="F7" s="243" t="s">
        <v>423</v>
      </c>
      <c r="G7" s="243" t="s">
        <v>428</v>
      </c>
      <c r="H7" s="243" t="s">
        <v>414</v>
      </c>
      <c r="I7" s="243" t="s">
        <v>414</v>
      </c>
      <c r="J7" s="243" t="s">
        <v>414</v>
      </c>
      <c r="K7" s="243" t="s">
        <v>428</v>
      </c>
      <c r="L7" s="243" t="s">
        <v>409</v>
      </c>
      <c r="M7" s="243" t="s">
        <v>407</v>
      </c>
      <c r="N7" s="244" t="s">
        <v>596</v>
      </c>
    </row>
    <row r="8" spans="1:1024" ht="25.5" customHeight="1" x14ac:dyDescent="0.25">
      <c r="A8"/>
      <c r="B8" s="245"/>
      <c r="C8" s="243"/>
      <c r="D8" s="246" t="s">
        <v>597</v>
      </c>
      <c r="E8" s="366" t="s">
        <v>1433</v>
      </c>
      <c r="F8" s="247" t="s">
        <v>598</v>
      </c>
      <c r="G8" s="248"/>
      <c r="H8" s="247" t="s">
        <v>599</v>
      </c>
      <c r="I8" s="247" t="s">
        <v>606</v>
      </c>
      <c r="J8" s="366" t="s">
        <v>601</v>
      </c>
      <c r="K8" s="248"/>
      <c r="L8" s="249"/>
      <c r="M8" s="249"/>
      <c r="N8" s="250" t="s">
        <v>602</v>
      </c>
      <c r="O8"/>
      <c r="P8"/>
      <c r="Q8"/>
      <c r="R8"/>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c r="FE8"/>
      <c r="FF8"/>
      <c r="FG8"/>
      <c r="FH8"/>
      <c r="FI8"/>
      <c r="FJ8"/>
      <c r="FK8"/>
      <c r="FL8"/>
      <c r="FM8"/>
      <c r="FN8"/>
      <c r="FO8"/>
      <c r="FP8"/>
      <c r="FQ8"/>
      <c r="FR8"/>
      <c r="FS8"/>
      <c r="FT8"/>
      <c r="FU8"/>
      <c r="FV8"/>
      <c r="FW8"/>
      <c r="FX8"/>
      <c r="FY8"/>
      <c r="FZ8"/>
      <c r="GA8"/>
      <c r="GB8"/>
      <c r="GC8"/>
      <c r="GD8"/>
      <c r="GE8"/>
      <c r="GF8"/>
      <c r="GG8"/>
      <c r="GH8"/>
      <c r="GI8"/>
      <c r="GJ8"/>
      <c r="GK8"/>
      <c r="GL8"/>
      <c r="GM8"/>
      <c r="GN8"/>
      <c r="GO8"/>
      <c r="GP8"/>
      <c r="GQ8"/>
      <c r="GR8"/>
      <c r="GS8"/>
      <c r="GT8"/>
      <c r="GU8"/>
      <c r="GV8"/>
      <c r="GW8"/>
      <c r="GX8"/>
      <c r="GY8"/>
      <c r="GZ8"/>
      <c r="HA8"/>
      <c r="HB8"/>
      <c r="HC8"/>
      <c r="HD8"/>
      <c r="HE8"/>
      <c r="HF8"/>
      <c r="HG8"/>
      <c r="HH8"/>
      <c r="HI8"/>
      <c r="HJ8"/>
      <c r="HK8"/>
      <c r="HL8"/>
      <c r="HM8"/>
      <c r="HN8"/>
      <c r="HO8"/>
      <c r="HP8"/>
      <c r="HQ8"/>
      <c r="HR8"/>
      <c r="HS8"/>
      <c r="HT8"/>
      <c r="HU8"/>
      <c r="HV8"/>
      <c r="HW8"/>
      <c r="HX8"/>
      <c r="HY8"/>
      <c r="HZ8"/>
      <c r="IA8"/>
      <c r="IB8"/>
      <c r="IC8"/>
      <c r="ID8"/>
      <c r="IE8"/>
      <c r="IF8"/>
      <c r="IG8"/>
      <c r="IH8"/>
      <c r="II8"/>
      <c r="IJ8"/>
      <c r="IK8"/>
      <c r="IL8"/>
      <c r="IM8"/>
      <c r="IN8"/>
      <c r="IO8"/>
      <c r="IP8"/>
      <c r="IQ8"/>
      <c r="IR8"/>
      <c r="IS8"/>
      <c r="IT8"/>
      <c r="IU8"/>
      <c r="IV8"/>
      <c r="IW8"/>
      <c r="IX8"/>
      <c r="IY8"/>
      <c r="IZ8"/>
      <c r="JA8"/>
      <c r="JB8"/>
      <c r="JC8"/>
      <c r="JD8"/>
      <c r="JE8"/>
      <c r="JF8"/>
      <c r="JG8"/>
      <c r="JH8"/>
      <c r="JI8"/>
      <c r="JJ8"/>
      <c r="JK8"/>
      <c r="JL8"/>
      <c r="JM8"/>
      <c r="JN8"/>
      <c r="JO8"/>
      <c r="JP8"/>
      <c r="JQ8"/>
      <c r="JR8"/>
      <c r="JS8"/>
      <c r="JT8"/>
      <c r="JU8"/>
      <c r="JV8"/>
      <c r="JW8"/>
      <c r="JX8"/>
      <c r="JY8"/>
      <c r="JZ8"/>
      <c r="KA8"/>
      <c r="KB8"/>
      <c r="KC8"/>
      <c r="KD8"/>
      <c r="KE8"/>
      <c r="KF8"/>
      <c r="KG8"/>
      <c r="KH8"/>
      <c r="KI8"/>
      <c r="KJ8"/>
      <c r="KK8"/>
      <c r="KL8"/>
      <c r="KM8"/>
      <c r="KN8"/>
      <c r="KO8"/>
      <c r="KP8"/>
      <c r="KQ8"/>
      <c r="KR8"/>
      <c r="KS8"/>
      <c r="KT8"/>
      <c r="KU8"/>
      <c r="KV8"/>
      <c r="KW8"/>
      <c r="KX8"/>
      <c r="KY8"/>
      <c r="KZ8"/>
      <c r="LA8"/>
      <c r="LB8"/>
      <c r="LC8"/>
      <c r="LD8"/>
      <c r="LE8"/>
      <c r="LF8"/>
      <c r="LG8"/>
      <c r="LH8"/>
      <c r="LI8"/>
      <c r="LJ8"/>
      <c r="LK8"/>
      <c r="LL8"/>
      <c r="LM8"/>
      <c r="LN8"/>
      <c r="LO8"/>
      <c r="LP8"/>
      <c r="LQ8"/>
      <c r="LR8"/>
      <c r="LS8"/>
      <c r="LT8"/>
      <c r="LU8"/>
      <c r="LV8"/>
      <c r="LW8"/>
      <c r="LX8"/>
      <c r="LY8"/>
      <c r="LZ8"/>
      <c r="MA8"/>
      <c r="MB8"/>
      <c r="MC8"/>
      <c r="MD8"/>
      <c r="ME8"/>
      <c r="MF8"/>
      <c r="MG8"/>
      <c r="MH8"/>
      <c r="MI8"/>
      <c r="MJ8"/>
      <c r="MK8"/>
      <c r="ML8"/>
      <c r="MM8"/>
      <c r="MN8"/>
      <c r="MO8"/>
      <c r="MP8"/>
      <c r="MQ8"/>
      <c r="MR8"/>
      <c r="MS8"/>
      <c r="MT8"/>
      <c r="MU8"/>
      <c r="MV8"/>
      <c r="MW8"/>
      <c r="MX8"/>
      <c r="MY8"/>
      <c r="MZ8"/>
      <c r="NA8"/>
      <c r="NB8"/>
      <c r="NC8"/>
      <c r="ND8"/>
      <c r="NE8"/>
      <c r="NF8"/>
      <c r="NG8"/>
      <c r="NH8"/>
      <c r="NI8"/>
      <c r="NJ8"/>
      <c r="NK8"/>
      <c r="NL8"/>
      <c r="NM8"/>
      <c r="NN8"/>
      <c r="NO8"/>
      <c r="NP8"/>
      <c r="NQ8"/>
      <c r="NR8"/>
      <c r="NS8"/>
      <c r="NT8"/>
      <c r="NU8"/>
      <c r="NV8"/>
      <c r="NW8"/>
      <c r="NX8"/>
      <c r="NY8"/>
      <c r="NZ8"/>
      <c r="OA8"/>
      <c r="OB8"/>
      <c r="OC8"/>
      <c r="OD8"/>
      <c r="OE8"/>
      <c r="OF8"/>
      <c r="OG8"/>
      <c r="OH8"/>
      <c r="OI8"/>
      <c r="OJ8"/>
      <c r="OK8"/>
      <c r="OL8"/>
      <c r="OM8"/>
      <c r="ON8"/>
      <c r="OO8"/>
      <c r="OP8"/>
      <c r="OQ8"/>
      <c r="OR8"/>
      <c r="OS8"/>
      <c r="OT8"/>
      <c r="OU8"/>
      <c r="OV8"/>
      <c r="OW8"/>
      <c r="OX8"/>
      <c r="OY8"/>
      <c r="OZ8"/>
      <c r="PA8"/>
      <c r="PB8"/>
      <c r="PC8"/>
      <c r="PD8"/>
      <c r="PE8"/>
      <c r="PF8"/>
      <c r="PG8"/>
      <c r="PH8"/>
      <c r="PI8"/>
      <c r="PJ8"/>
      <c r="PK8"/>
      <c r="PL8"/>
      <c r="PM8"/>
      <c r="PN8"/>
      <c r="PO8"/>
      <c r="PP8"/>
      <c r="PQ8"/>
      <c r="PR8"/>
      <c r="PS8"/>
      <c r="PT8"/>
      <c r="PU8"/>
      <c r="PV8"/>
      <c r="PW8"/>
      <c r="PX8"/>
      <c r="PY8"/>
      <c r="PZ8"/>
      <c r="QA8"/>
      <c r="QB8"/>
      <c r="QC8"/>
      <c r="QD8"/>
      <c r="QE8"/>
      <c r="QF8"/>
      <c r="QG8"/>
      <c r="QH8"/>
      <c r="QI8"/>
      <c r="QJ8"/>
      <c r="QK8"/>
      <c r="QL8"/>
      <c r="QM8"/>
      <c r="QN8"/>
      <c r="QO8"/>
      <c r="QP8"/>
      <c r="QQ8"/>
      <c r="QR8"/>
      <c r="QS8"/>
      <c r="QT8"/>
      <c r="QU8"/>
      <c r="QV8"/>
      <c r="QW8"/>
      <c r="QX8"/>
      <c r="QY8"/>
      <c r="QZ8"/>
      <c r="RA8"/>
      <c r="RB8"/>
      <c r="RC8"/>
      <c r="RD8"/>
      <c r="RE8"/>
      <c r="RF8"/>
      <c r="RG8"/>
      <c r="RH8"/>
      <c r="RI8"/>
      <c r="RJ8"/>
      <c r="RK8"/>
      <c r="RL8"/>
      <c r="RM8"/>
      <c r="RN8"/>
      <c r="RO8"/>
      <c r="RP8"/>
      <c r="RQ8"/>
      <c r="RR8"/>
      <c r="RS8"/>
      <c r="RT8"/>
      <c r="RU8"/>
      <c r="RV8"/>
      <c r="RW8"/>
      <c r="RX8"/>
      <c r="RY8"/>
      <c r="RZ8"/>
      <c r="SA8"/>
      <c r="SB8"/>
      <c r="SC8"/>
      <c r="SD8"/>
      <c r="SE8"/>
      <c r="SF8"/>
      <c r="SG8"/>
      <c r="SH8"/>
      <c r="SI8"/>
      <c r="SJ8"/>
      <c r="SK8"/>
      <c r="SL8"/>
      <c r="SM8"/>
      <c r="SN8"/>
      <c r="SO8"/>
      <c r="SP8"/>
      <c r="SQ8"/>
      <c r="SR8"/>
      <c r="SS8"/>
      <c r="ST8"/>
      <c r="SU8"/>
      <c r="SV8"/>
      <c r="SW8"/>
      <c r="SX8"/>
      <c r="SY8"/>
      <c r="SZ8"/>
      <c r="TA8"/>
      <c r="TB8"/>
      <c r="TC8"/>
      <c r="TD8"/>
      <c r="TE8"/>
      <c r="TF8"/>
      <c r="TG8"/>
      <c r="TH8"/>
      <c r="TI8"/>
      <c r="TJ8"/>
      <c r="TK8"/>
      <c r="TL8"/>
      <c r="TM8"/>
      <c r="TN8"/>
      <c r="TO8"/>
      <c r="TP8"/>
      <c r="TQ8"/>
      <c r="TR8"/>
      <c r="TS8"/>
      <c r="TT8"/>
      <c r="TU8"/>
      <c r="TV8"/>
      <c r="TW8"/>
      <c r="TX8"/>
      <c r="TY8"/>
      <c r="TZ8"/>
      <c r="UA8"/>
      <c r="UB8"/>
      <c r="UC8"/>
      <c r="UD8"/>
      <c r="UE8"/>
      <c r="UF8"/>
      <c r="UG8"/>
      <c r="UH8"/>
      <c r="UI8"/>
      <c r="UJ8"/>
      <c r="UK8"/>
      <c r="UL8"/>
      <c r="UM8"/>
      <c r="UN8"/>
      <c r="UO8"/>
      <c r="UP8"/>
      <c r="UQ8"/>
      <c r="UR8"/>
      <c r="US8"/>
      <c r="UT8"/>
      <c r="UU8"/>
      <c r="UV8"/>
      <c r="UW8"/>
      <c r="UX8"/>
      <c r="UY8"/>
      <c r="UZ8"/>
      <c r="VA8"/>
      <c r="VB8"/>
      <c r="VC8"/>
      <c r="VD8"/>
      <c r="VE8"/>
      <c r="VF8"/>
      <c r="VG8"/>
      <c r="VH8"/>
      <c r="VI8"/>
      <c r="VJ8"/>
      <c r="VK8"/>
      <c r="VL8"/>
      <c r="VM8"/>
      <c r="VN8"/>
      <c r="VO8"/>
      <c r="VP8"/>
      <c r="VQ8"/>
      <c r="VR8"/>
      <c r="VS8"/>
      <c r="VT8"/>
      <c r="VU8"/>
      <c r="VV8"/>
      <c r="VW8"/>
      <c r="VX8"/>
      <c r="VY8"/>
      <c r="VZ8"/>
      <c r="WA8"/>
      <c r="WB8"/>
      <c r="WC8"/>
      <c r="WD8"/>
      <c r="WE8"/>
      <c r="WF8"/>
      <c r="WG8"/>
      <c r="WH8"/>
      <c r="WI8"/>
      <c r="WJ8"/>
      <c r="WK8"/>
      <c r="WL8"/>
      <c r="WM8"/>
      <c r="WN8"/>
      <c r="WO8"/>
      <c r="WP8"/>
      <c r="WQ8"/>
      <c r="WR8"/>
      <c r="WS8"/>
      <c r="WT8"/>
      <c r="WU8"/>
      <c r="WV8"/>
      <c r="WW8"/>
      <c r="WX8"/>
      <c r="WY8"/>
      <c r="WZ8"/>
      <c r="XA8"/>
      <c r="XB8"/>
      <c r="XC8"/>
      <c r="XD8"/>
      <c r="XE8"/>
      <c r="XF8"/>
      <c r="XG8"/>
      <c r="XH8"/>
      <c r="XI8"/>
      <c r="XJ8"/>
      <c r="XK8"/>
      <c r="XL8"/>
      <c r="XM8"/>
      <c r="XN8"/>
      <c r="XO8"/>
      <c r="XP8"/>
      <c r="XQ8"/>
      <c r="XR8"/>
      <c r="XS8"/>
      <c r="XT8"/>
      <c r="XU8"/>
      <c r="XV8"/>
      <c r="XW8"/>
      <c r="XX8"/>
      <c r="XY8"/>
      <c r="XZ8"/>
      <c r="YA8"/>
      <c r="YB8"/>
      <c r="YC8"/>
      <c r="YD8"/>
      <c r="YE8"/>
      <c r="YF8"/>
      <c r="YG8"/>
      <c r="YH8"/>
      <c r="YI8"/>
      <c r="YJ8"/>
      <c r="YK8"/>
      <c r="YL8"/>
      <c r="YM8"/>
      <c r="YN8"/>
      <c r="YO8"/>
      <c r="YP8"/>
      <c r="YQ8"/>
      <c r="YR8"/>
      <c r="YS8"/>
      <c r="YT8"/>
      <c r="YU8"/>
      <c r="YV8"/>
      <c r="YW8"/>
      <c r="YX8"/>
      <c r="YY8"/>
      <c r="YZ8"/>
      <c r="ZA8"/>
      <c r="ZB8"/>
      <c r="ZC8"/>
      <c r="ZD8"/>
      <c r="ZE8"/>
      <c r="ZF8"/>
      <c r="ZG8"/>
      <c r="ZH8"/>
      <c r="ZI8"/>
      <c r="ZJ8"/>
      <c r="ZK8"/>
      <c r="ZL8"/>
      <c r="ZM8"/>
      <c r="ZN8"/>
      <c r="ZO8"/>
      <c r="ZP8"/>
      <c r="ZQ8"/>
      <c r="ZR8"/>
      <c r="ZS8"/>
      <c r="ZT8"/>
      <c r="ZU8"/>
      <c r="ZV8"/>
      <c r="ZW8"/>
      <c r="ZX8"/>
      <c r="ZY8"/>
      <c r="ZZ8"/>
      <c r="AAA8"/>
      <c r="AAB8"/>
      <c r="AAC8"/>
      <c r="AAD8"/>
      <c r="AAE8"/>
      <c r="AAF8"/>
      <c r="AAG8"/>
      <c r="AAH8"/>
      <c r="AAI8"/>
      <c r="AAJ8"/>
      <c r="AAK8"/>
      <c r="AAL8"/>
      <c r="AAM8"/>
      <c r="AAN8"/>
      <c r="AAO8"/>
      <c r="AAP8"/>
      <c r="AAQ8"/>
      <c r="AAR8"/>
      <c r="AAS8"/>
      <c r="AAT8"/>
      <c r="AAU8"/>
      <c r="AAV8"/>
      <c r="AAW8"/>
      <c r="AAX8"/>
      <c r="AAY8"/>
      <c r="AAZ8"/>
      <c r="ABA8"/>
      <c r="ABB8"/>
      <c r="ABC8"/>
      <c r="ABD8"/>
      <c r="ABE8"/>
      <c r="ABF8"/>
      <c r="ABG8"/>
      <c r="ABH8"/>
      <c r="ABI8"/>
      <c r="ABJ8"/>
      <c r="ABK8"/>
      <c r="ABL8"/>
      <c r="ABM8"/>
      <c r="ABN8"/>
      <c r="ABO8"/>
      <c r="ABP8"/>
      <c r="ABQ8"/>
      <c r="ABR8"/>
      <c r="ABS8"/>
      <c r="ABT8"/>
      <c r="ABU8"/>
      <c r="ABV8"/>
      <c r="ABW8"/>
      <c r="ABX8"/>
      <c r="ABY8"/>
      <c r="ABZ8"/>
      <c r="ACA8"/>
      <c r="ACB8"/>
      <c r="ACC8"/>
      <c r="ACD8"/>
      <c r="ACE8"/>
      <c r="ACF8"/>
      <c r="ACG8"/>
      <c r="ACH8"/>
      <c r="ACI8"/>
      <c r="ACJ8"/>
      <c r="ACK8"/>
      <c r="ACL8"/>
      <c r="ACM8"/>
      <c r="ACN8"/>
      <c r="ACO8"/>
      <c r="ACP8"/>
      <c r="ACQ8"/>
      <c r="ACR8"/>
      <c r="ACS8"/>
      <c r="ACT8"/>
      <c r="ACU8"/>
      <c r="ACV8"/>
      <c r="ACW8"/>
      <c r="ACX8"/>
      <c r="ACY8"/>
      <c r="ACZ8"/>
      <c r="ADA8"/>
      <c r="ADB8"/>
      <c r="ADC8"/>
      <c r="ADD8"/>
      <c r="ADE8"/>
      <c r="ADF8"/>
      <c r="ADG8"/>
      <c r="ADH8"/>
      <c r="ADI8"/>
      <c r="ADJ8"/>
      <c r="ADK8"/>
      <c r="ADL8"/>
      <c r="ADM8"/>
      <c r="ADN8"/>
      <c r="ADO8"/>
      <c r="ADP8"/>
      <c r="ADQ8"/>
      <c r="ADR8"/>
      <c r="ADS8"/>
      <c r="ADT8"/>
      <c r="ADU8"/>
      <c r="ADV8"/>
      <c r="ADW8"/>
      <c r="ADX8"/>
      <c r="ADY8"/>
      <c r="ADZ8"/>
      <c r="AEA8"/>
      <c r="AEB8"/>
      <c r="AEC8"/>
      <c r="AED8"/>
      <c r="AEE8"/>
      <c r="AEF8"/>
      <c r="AEG8"/>
      <c r="AEH8"/>
      <c r="AEI8"/>
      <c r="AEJ8"/>
      <c r="AEK8"/>
      <c r="AEL8"/>
      <c r="AEM8"/>
      <c r="AEN8"/>
      <c r="AEO8"/>
      <c r="AEP8"/>
      <c r="AEQ8"/>
      <c r="AER8"/>
      <c r="AES8"/>
      <c r="AET8"/>
      <c r="AEU8"/>
      <c r="AEV8"/>
      <c r="AEW8"/>
      <c r="AEX8"/>
      <c r="AEY8"/>
      <c r="AEZ8"/>
      <c r="AFA8"/>
      <c r="AFB8"/>
      <c r="AFC8"/>
      <c r="AFD8"/>
      <c r="AFE8"/>
      <c r="AFF8"/>
      <c r="AFG8"/>
      <c r="AFH8"/>
      <c r="AFI8"/>
      <c r="AFJ8"/>
      <c r="AFK8"/>
      <c r="AFL8"/>
      <c r="AFM8"/>
      <c r="AFN8"/>
      <c r="AFO8"/>
      <c r="AFP8"/>
      <c r="AFQ8"/>
      <c r="AFR8"/>
      <c r="AFS8"/>
      <c r="AFT8"/>
      <c r="AFU8"/>
      <c r="AFV8"/>
      <c r="AFW8"/>
      <c r="AFX8"/>
      <c r="AFY8"/>
      <c r="AFZ8"/>
      <c r="AGA8"/>
      <c r="AGB8"/>
      <c r="AGC8"/>
      <c r="AGD8"/>
      <c r="AGE8"/>
      <c r="AGF8"/>
      <c r="AGG8"/>
      <c r="AGH8"/>
      <c r="AGI8"/>
      <c r="AGJ8"/>
      <c r="AGK8"/>
      <c r="AGL8"/>
      <c r="AGM8"/>
      <c r="AGN8"/>
      <c r="AGO8"/>
      <c r="AGP8"/>
      <c r="AGQ8"/>
      <c r="AGR8"/>
      <c r="AGS8"/>
      <c r="AGT8"/>
      <c r="AGU8"/>
      <c r="AGV8"/>
      <c r="AGW8"/>
      <c r="AGX8"/>
      <c r="AGY8"/>
      <c r="AGZ8"/>
      <c r="AHA8"/>
      <c r="AHB8"/>
      <c r="AHC8"/>
      <c r="AHD8"/>
      <c r="AHE8"/>
      <c r="AHF8"/>
      <c r="AHG8"/>
      <c r="AHH8"/>
      <c r="AHI8"/>
      <c r="AHJ8"/>
      <c r="AHK8"/>
      <c r="AHL8"/>
      <c r="AHM8"/>
      <c r="AHN8"/>
      <c r="AHO8"/>
      <c r="AHP8"/>
      <c r="AHQ8"/>
      <c r="AHR8"/>
      <c r="AHS8"/>
      <c r="AHT8"/>
      <c r="AHU8"/>
      <c r="AHV8"/>
      <c r="AHW8"/>
      <c r="AHX8"/>
      <c r="AHY8"/>
      <c r="AHZ8"/>
      <c r="AIA8"/>
      <c r="AIB8"/>
      <c r="AIC8"/>
      <c r="AID8"/>
      <c r="AIE8"/>
      <c r="AIF8"/>
      <c r="AIG8"/>
      <c r="AIH8"/>
      <c r="AII8"/>
      <c r="AIJ8"/>
      <c r="AIK8"/>
      <c r="AIL8"/>
      <c r="AIM8"/>
      <c r="AIN8"/>
      <c r="AIO8"/>
      <c r="AIP8"/>
      <c r="AIQ8"/>
      <c r="AIR8"/>
      <c r="AIS8"/>
      <c r="AIT8"/>
      <c r="AIU8"/>
      <c r="AIV8"/>
      <c r="AIW8"/>
      <c r="AIX8"/>
      <c r="AIY8"/>
      <c r="AIZ8"/>
      <c r="AJA8"/>
      <c r="AJB8"/>
      <c r="AJC8"/>
      <c r="AJD8"/>
      <c r="AJE8"/>
      <c r="AJF8"/>
      <c r="AJG8"/>
      <c r="AJH8"/>
      <c r="AJI8"/>
      <c r="AJJ8"/>
      <c r="AJK8"/>
      <c r="AJL8"/>
      <c r="AJM8"/>
      <c r="AJN8"/>
      <c r="AJO8"/>
      <c r="AJP8"/>
      <c r="AJQ8"/>
      <c r="AJR8"/>
      <c r="AJS8"/>
      <c r="AJT8"/>
      <c r="AJU8"/>
      <c r="AJV8"/>
      <c r="AJW8"/>
      <c r="AJX8"/>
      <c r="AJY8"/>
      <c r="AJZ8"/>
      <c r="AKA8"/>
      <c r="AKB8"/>
      <c r="AKC8"/>
      <c r="AKD8"/>
      <c r="AKE8"/>
      <c r="AKF8"/>
      <c r="AKG8"/>
      <c r="AKH8"/>
      <c r="AKI8"/>
      <c r="AKJ8"/>
      <c r="AKK8"/>
      <c r="AKL8"/>
      <c r="AKM8"/>
      <c r="AKN8"/>
      <c r="AKO8"/>
      <c r="AKP8"/>
      <c r="AKQ8"/>
      <c r="AKR8"/>
      <c r="AKS8"/>
      <c r="AKT8"/>
      <c r="AKU8"/>
      <c r="AKV8"/>
      <c r="AKW8"/>
      <c r="AKX8"/>
      <c r="AKY8"/>
      <c r="AKZ8"/>
      <c r="ALA8"/>
      <c r="ALB8"/>
      <c r="ALC8"/>
      <c r="ALD8"/>
      <c r="ALE8"/>
      <c r="ALF8"/>
      <c r="ALG8"/>
      <c r="ALH8"/>
      <c r="ALI8"/>
      <c r="ALJ8"/>
      <c r="ALK8"/>
      <c r="ALL8"/>
      <c r="ALM8"/>
      <c r="ALN8"/>
      <c r="ALO8"/>
      <c r="ALP8"/>
      <c r="ALQ8"/>
      <c r="ALR8"/>
      <c r="ALS8"/>
      <c r="ALT8"/>
      <c r="ALU8"/>
      <c r="ALV8"/>
      <c r="ALW8"/>
      <c r="ALX8"/>
      <c r="ALY8"/>
      <c r="ALZ8"/>
      <c r="AMA8"/>
      <c r="AMB8"/>
      <c r="AMC8"/>
      <c r="AMD8"/>
      <c r="AME8"/>
      <c r="AMF8"/>
      <c r="AMG8"/>
      <c r="AMH8"/>
      <c r="AMI8"/>
      <c r="AMJ8"/>
    </row>
    <row r="9" spans="1:1024" ht="25.5" customHeight="1" x14ac:dyDescent="0.25">
      <c r="A9"/>
      <c r="B9" s="245"/>
      <c r="C9" s="243"/>
      <c r="D9" s="246" t="s">
        <v>603</v>
      </c>
      <c r="E9" s="247"/>
      <c r="F9" s="247" t="s">
        <v>604</v>
      </c>
      <c r="G9" s="248"/>
      <c r="H9" s="247" t="s">
        <v>605</v>
      </c>
      <c r="I9" s="247" t="s">
        <v>600</v>
      </c>
      <c r="J9" s="247" t="s">
        <v>607</v>
      </c>
      <c r="K9" s="248"/>
      <c r="L9" s="249"/>
      <c r="M9" s="249"/>
      <c r="N9" s="251" t="s">
        <v>608</v>
      </c>
      <c r="O9"/>
      <c r="P9"/>
      <c r="Q9"/>
      <c r="R9"/>
      <c r="S9"/>
      <c r="T9"/>
      <c r="U9"/>
      <c r="V9"/>
      <c r="W9"/>
      <c r="X9"/>
      <c r="Y9"/>
      <c r="Z9"/>
      <c r="AA9"/>
      <c r="AB9"/>
      <c r="AC9"/>
      <c r="AD9"/>
      <c r="AE9"/>
      <c r="AF9"/>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c r="FE9"/>
      <c r="FF9"/>
      <c r="FG9"/>
      <c r="FH9"/>
      <c r="FI9"/>
      <c r="FJ9"/>
      <c r="FK9"/>
      <c r="FL9"/>
      <c r="FM9"/>
      <c r="FN9"/>
      <c r="FO9"/>
      <c r="FP9"/>
      <c r="FQ9"/>
      <c r="FR9"/>
      <c r="FS9"/>
      <c r="FT9"/>
      <c r="FU9"/>
      <c r="FV9"/>
      <c r="FW9"/>
      <c r="FX9"/>
      <c r="FY9"/>
      <c r="FZ9"/>
      <c r="GA9"/>
      <c r="GB9"/>
      <c r="GC9"/>
      <c r="GD9"/>
      <c r="GE9"/>
      <c r="GF9"/>
      <c r="GG9"/>
      <c r="GH9"/>
      <c r="GI9"/>
      <c r="GJ9"/>
      <c r="GK9"/>
      <c r="GL9"/>
      <c r="GM9"/>
      <c r="GN9"/>
      <c r="GO9"/>
      <c r="GP9"/>
      <c r="GQ9"/>
      <c r="GR9"/>
      <c r="GS9"/>
      <c r="GT9"/>
      <c r="GU9"/>
      <c r="GV9"/>
      <c r="GW9"/>
      <c r="GX9"/>
      <c r="GY9"/>
      <c r="GZ9"/>
      <c r="HA9"/>
      <c r="HB9"/>
      <c r="HC9"/>
      <c r="HD9"/>
      <c r="HE9"/>
      <c r="HF9"/>
      <c r="HG9"/>
      <c r="HH9"/>
      <c r="HI9"/>
      <c r="HJ9"/>
      <c r="HK9"/>
      <c r="HL9"/>
      <c r="HM9"/>
      <c r="HN9"/>
      <c r="HO9"/>
      <c r="HP9"/>
      <c r="HQ9"/>
      <c r="HR9"/>
      <c r="HS9"/>
      <c r="HT9"/>
      <c r="HU9"/>
      <c r="HV9"/>
      <c r="HW9"/>
      <c r="HX9"/>
      <c r="HY9"/>
      <c r="HZ9"/>
      <c r="IA9"/>
      <c r="IB9"/>
      <c r="IC9"/>
      <c r="ID9"/>
      <c r="IE9"/>
      <c r="IF9"/>
      <c r="IG9"/>
      <c r="IH9"/>
      <c r="II9"/>
      <c r="IJ9"/>
      <c r="IK9"/>
      <c r="IL9"/>
      <c r="IM9"/>
      <c r="IN9"/>
      <c r="IO9"/>
      <c r="IP9"/>
      <c r="IQ9"/>
      <c r="IR9"/>
      <c r="IS9"/>
      <c r="IT9"/>
      <c r="IU9"/>
      <c r="IV9"/>
      <c r="IW9"/>
      <c r="IX9"/>
      <c r="IY9"/>
      <c r="IZ9"/>
      <c r="JA9"/>
      <c r="JB9"/>
      <c r="JC9"/>
      <c r="JD9"/>
      <c r="JE9"/>
      <c r="JF9"/>
      <c r="JG9"/>
      <c r="JH9"/>
      <c r="JI9"/>
      <c r="JJ9"/>
      <c r="JK9"/>
      <c r="JL9"/>
      <c r="JM9"/>
      <c r="JN9"/>
      <c r="JO9"/>
      <c r="JP9"/>
      <c r="JQ9"/>
      <c r="JR9"/>
      <c r="JS9"/>
      <c r="JT9"/>
      <c r="JU9"/>
      <c r="JV9"/>
      <c r="JW9"/>
      <c r="JX9"/>
      <c r="JY9"/>
      <c r="JZ9"/>
      <c r="KA9"/>
      <c r="KB9"/>
      <c r="KC9"/>
      <c r="KD9"/>
      <c r="KE9"/>
      <c r="KF9"/>
      <c r="KG9"/>
      <c r="KH9"/>
      <c r="KI9"/>
      <c r="KJ9"/>
      <c r="KK9"/>
      <c r="KL9"/>
      <c r="KM9"/>
      <c r="KN9"/>
      <c r="KO9"/>
      <c r="KP9"/>
      <c r="KQ9"/>
      <c r="KR9"/>
      <c r="KS9"/>
      <c r="KT9"/>
      <c r="KU9"/>
      <c r="KV9"/>
      <c r="KW9"/>
      <c r="KX9"/>
      <c r="KY9"/>
      <c r="KZ9"/>
      <c r="LA9"/>
      <c r="LB9"/>
      <c r="LC9"/>
      <c r="LD9"/>
      <c r="LE9"/>
      <c r="LF9"/>
      <c r="LG9"/>
      <c r="LH9"/>
      <c r="LI9"/>
      <c r="LJ9"/>
      <c r="LK9"/>
      <c r="LL9"/>
      <c r="LM9"/>
      <c r="LN9"/>
      <c r="LO9"/>
      <c r="LP9"/>
      <c r="LQ9"/>
      <c r="LR9"/>
      <c r="LS9"/>
      <c r="LT9"/>
      <c r="LU9"/>
      <c r="LV9"/>
      <c r="LW9"/>
      <c r="LX9"/>
      <c r="LY9"/>
      <c r="LZ9"/>
      <c r="MA9"/>
      <c r="MB9"/>
      <c r="MC9"/>
      <c r="MD9"/>
      <c r="ME9"/>
      <c r="MF9"/>
      <c r="MG9"/>
      <c r="MH9"/>
      <c r="MI9"/>
      <c r="MJ9"/>
      <c r="MK9"/>
      <c r="ML9"/>
      <c r="MM9"/>
      <c r="MN9"/>
      <c r="MO9"/>
      <c r="MP9"/>
      <c r="MQ9"/>
      <c r="MR9"/>
      <c r="MS9"/>
      <c r="MT9"/>
      <c r="MU9"/>
      <c r="MV9"/>
      <c r="MW9"/>
      <c r="MX9"/>
      <c r="MY9"/>
      <c r="MZ9"/>
      <c r="NA9"/>
      <c r="NB9"/>
      <c r="NC9"/>
      <c r="ND9"/>
      <c r="NE9"/>
      <c r="NF9"/>
      <c r="NG9"/>
      <c r="NH9"/>
      <c r="NI9"/>
      <c r="NJ9"/>
      <c r="NK9"/>
      <c r="NL9"/>
      <c r="NM9"/>
      <c r="NN9"/>
      <c r="NO9"/>
      <c r="NP9"/>
      <c r="NQ9"/>
      <c r="NR9"/>
      <c r="NS9"/>
      <c r="NT9"/>
      <c r="NU9"/>
      <c r="NV9"/>
      <c r="NW9"/>
      <c r="NX9"/>
      <c r="NY9"/>
      <c r="NZ9"/>
      <c r="OA9"/>
      <c r="OB9"/>
      <c r="OC9"/>
      <c r="OD9"/>
      <c r="OE9"/>
      <c r="OF9"/>
      <c r="OG9"/>
      <c r="OH9"/>
      <c r="OI9"/>
      <c r="OJ9"/>
      <c r="OK9"/>
      <c r="OL9"/>
      <c r="OM9"/>
      <c r="ON9"/>
      <c r="OO9"/>
      <c r="OP9"/>
      <c r="OQ9"/>
      <c r="OR9"/>
      <c r="OS9"/>
      <c r="OT9"/>
      <c r="OU9"/>
      <c r="OV9"/>
      <c r="OW9"/>
      <c r="OX9"/>
      <c r="OY9"/>
      <c r="OZ9"/>
      <c r="PA9"/>
      <c r="PB9"/>
      <c r="PC9"/>
      <c r="PD9"/>
      <c r="PE9"/>
      <c r="PF9"/>
      <c r="PG9"/>
      <c r="PH9"/>
      <c r="PI9"/>
      <c r="PJ9"/>
      <c r="PK9"/>
      <c r="PL9"/>
      <c r="PM9"/>
      <c r="PN9"/>
      <c r="PO9"/>
      <c r="PP9"/>
      <c r="PQ9"/>
      <c r="PR9"/>
      <c r="PS9"/>
      <c r="PT9"/>
      <c r="PU9"/>
      <c r="PV9"/>
      <c r="PW9"/>
      <c r="PX9"/>
      <c r="PY9"/>
      <c r="PZ9"/>
      <c r="QA9"/>
      <c r="QB9"/>
      <c r="QC9"/>
      <c r="QD9"/>
      <c r="QE9"/>
      <c r="QF9"/>
      <c r="QG9"/>
      <c r="QH9"/>
      <c r="QI9"/>
      <c r="QJ9"/>
      <c r="QK9"/>
      <c r="QL9"/>
      <c r="QM9"/>
      <c r="QN9"/>
      <c r="QO9"/>
      <c r="QP9"/>
      <c r="QQ9"/>
      <c r="QR9"/>
      <c r="QS9"/>
      <c r="QT9"/>
      <c r="QU9"/>
      <c r="QV9"/>
      <c r="QW9"/>
      <c r="QX9"/>
      <c r="QY9"/>
      <c r="QZ9"/>
      <c r="RA9"/>
      <c r="RB9"/>
      <c r="RC9"/>
      <c r="RD9"/>
      <c r="RE9"/>
      <c r="RF9"/>
      <c r="RG9"/>
      <c r="RH9"/>
      <c r="RI9"/>
      <c r="RJ9"/>
      <c r="RK9"/>
      <c r="RL9"/>
      <c r="RM9"/>
      <c r="RN9"/>
      <c r="RO9"/>
      <c r="RP9"/>
      <c r="RQ9"/>
      <c r="RR9"/>
      <c r="RS9"/>
      <c r="RT9"/>
      <c r="RU9"/>
      <c r="RV9"/>
      <c r="RW9"/>
      <c r="RX9"/>
      <c r="RY9"/>
      <c r="RZ9"/>
      <c r="SA9"/>
      <c r="SB9"/>
      <c r="SC9"/>
      <c r="SD9"/>
      <c r="SE9"/>
      <c r="SF9"/>
      <c r="SG9"/>
      <c r="SH9"/>
      <c r="SI9"/>
      <c r="SJ9"/>
      <c r="SK9"/>
      <c r="SL9"/>
      <c r="SM9"/>
      <c r="SN9"/>
      <c r="SO9"/>
      <c r="SP9"/>
      <c r="SQ9"/>
      <c r="SR9"/>
      <c r="SS9"/>
      <c r="ST9"/>
      <c r="SU9"/>
      <c r="SV9"/>
      <c r="SW9"/>
      <c r="SX9"/>
      <c r="SY9"/>
      <c r="SZ9"/>
      <c r="TA9"/>
      <c r="TB9"/>
      <c r="TC9"/>
      <c r="TD9"/>
      <c r="TE9"/>
      <c r="TF9"/>
      <c r="TG9"/>
      <c r="TH9"/>
      <c r="TI9"/>
      <c r="TJ9"/>
      <c r="TK9"/>
      <c r="TL9"/>
      <c r="TM9"/>
      <c r="TN9"/>
      <c r="TO9"/>
      <c r="TP9"/>
      <c r="TQ9"/>
      <c r="TR9"/>
      <c r="TS9"/>
      <c r="TT9"/>
      <c r="TU9"/>
      <c r="TV9"/>
      <c r="TW9"/>
      <c r="TX9"/>
      <c r="TY9"/>
      <c r="TZ9"/>
      <c r="UA9"/>
      <c r="UB9"/>
      <c r="UC9"/>
      <c r="UD9"/>
      <c r="UE9"/>
      <c r="UF9"/>
      <c r="UG9"/>
      <c r="UH9"/>
      <c r="UI9"/>
      <c r="UJ9"/>
      <c r="UK9"/>
      <c r="UL9"/>
      <c r="UM9"/>
      <c r="UN9"/>
      <c r="UO9"/>
      <c r="UP9"/>
      <c r="UQ9"/>
      <c r="UR9"/>
      <c r="US9"/>
      <c r="UT9"/>
      <c r="UU9"/>
      <c r="UV9"/>
      <c r="UW9"/>
      <c r="UX9"/>
      <c r="UY9"/>
      <c r="UZ9"/>
      <c r="VA9"/>
      <c r="VB9"/>
      <c r="VC9"/>
      <c r="VD9"/>
      <c r="VE9"/>
      <c r="VF9"/>
      <c r="VG9"/>
      <c r="VH9"/>
      <c r="VI9"/>
      <c r="VJ9"/>
      <c r="VK9"/>
      <c r="VL9"/>
      <c r="VM9"/>
      <c r="VN9"/>
      <c r="VO9"/>
      <c r="VP9"/>
      <c r="VQ9"/>
      <c r="VR9"/>
      <c r="VS9"/>
      <c r="VT9"/>
      <c r="VU9"/>
      <c r="VV9"/>
      <c r="VW9"/>
      <c r="VX9"/>
      <c r="VY9"/>
      <c r="VZ9"/>
      <c r="WA9"/>
      <c r="WB9"/>
      <c r="WC9"/>
      <c r="WD9"/>
      <c r="WE9"/>
      <c r="WF9"/>
      <c r="WG9"/>
      <c r="WH9"/>
      <c r="WI9"/>
      <c r="WJ9"/>
      <c r="WK9"/>
      <c r="WL9"/>
      <c r="WM9"/>
      <c r="WN9"/>
      <c r="WO9"/>
      <c r="WP9"/>
      <c r="WQ9"/>
      <c r="WR9"/>
      <c r="WS9"/>
      <c r="WT9"/>
      <c r="WU9"/>
      <c r="WV9"/>
      <c r="WW9"/>
      <c r="WX9"/>
      <c r="WY9"/>
      <c r="WZ9"/>
      <c r="XA9"/>
      <c r="XB9"/>
      <c r="XC9"/>
      <c r="XD9"/>
      <c r="XE9"/>
      <c r="XF9"/>
      <c r="XG9"/>
      <c r="XH9"/>
      <c r="XI9"/>
      <c r="XJ9"/>
      <c r="XK9"/>
      <c r="XL9"/>
      <c r="XM9"/>
      <c r="XN9"/>
      <c r="XO9"/>
      <c r="XP9"/>
      <c r="XQ9"/>
      <c r="XR9"/>
      <c r="XS9"/>
      <c r="XT9"/>
      <c r="XU9"/>
      <c r="XV9"/>
      <c r="XW9"/>
      <c r="XX9"/>
      <c r="XY9"/>
      <c r="XZ9"/>
      <c r="YA9"/>
      <c r="YB9"/>
      <c r="YC9"/>
      <c r="YD9"/>
      <c r="YE9"/>
      <c r="YF9"/>
      <c r="YG9"/>
      <c r="YH9"/>
      <c r="YI9"/>
      <c r="YJ9"/>
      <c r="YK9"/>
      <c r="YL9"/>
      <c r="YM9"/>
      <c r="YN9"/>
      <c r="YO9"/>
      <c r="YP9"/>
      <c r="YQ9"/>
      <c r="YR9"/>
      <c r="YS9"/>
      <c r="YT9"/>
      <c r="YU9"/>
      <c r="YV9"/>
      <c r="YW9"/>
      <c r="YX9"/>
      <c r="YY9"/>
      <c r="YZ9"/>
      <c r="ZA9"/>
      <c r="ZB9"/>
      <c r="ZC9"/>
      <c r="ZD9"/>
      <c r="ZE9"/>
      <c r="ZF9"/>
      <c r="ZG9"/>
      <c r="ZH9"/>
      <c r="ZI9"/>
      <c r="ZJ9"/>
      <c r="ZK9"/>
      <c r="ZL9"/>
      <c r="ZM9"/>
      <c r="ZN9"/>
      <c r="ZO9"/>
      <c r="ZP9"/>
      <c r="ZQ9"/>
      <c r="ZR9"/>
      <c r="ZS9"/>
      <c r="ZT9"/>
      <c r="ZU9"/>
      <c r="ZV9"/>
      <c r="ZW9"/>
      <c r="ZX9"/>
      <c r="ZY9"/>
      <c r="ZZ9"/>
      <c r="AAA9"/>
      <c r="AAB9"/>
      <c r="AAC9"/>
      <c r="AAD9"/>
      <c r="AAE9"/>
      <c r="AAF9"/>
      <c r="AAG9"/>
      <c r="AAH9"/>
      <c r="AAI9"/>
      <c r="AAJ9"/>
      <c r="AAK9"/>
      <c r="AAL9"/>
      <c r="AAM9"/>
      <c r="AAN9"/>
      <c r="AAO9"/>
      <c r="AAP9"/>
      <c r="AAQ9"/>
      <c r="AAR9"/>
      <c r="AAS9"/>
      <c r="AAT9"/>
      <c r="AAU9"/>
      <c r="AAV9"/>
      <c r="AAW9"/>
      <c r="AAX9"/>
      <c r="AAY9"/>
      <c r="AAZ9"/>
      <c r="ABA9"/>
      <c r="ABB9"/>
      <c r="ABC9"/>
      <c r="ABD9"/>
      <c r="ABE9"/>
      <c r="ABF9"/>
      <c r="ABG9"/>
      <c r="ABH9"/>
      <c r="ABI9"/>
      <c r="ABJ9"/>
      <c r="ABK9"/>
      <c r="ABL9"/>
      <c r="ABM9"/>
      <c r="ABN9"/>
      <c r="ABO9"/>
      <c r="ABP9"/>
      <c r="ABQ9"/>
      <c r="ABR9"/>
      <c r="ABS9"/>
      <c r="ABT9"/>
      <c r="ABU9"/>
      <c r="ABV9"/>
      <c r="ABW9"/>
      <c r="ABX9"/>
      <c r="ABY9"/>
      <c r="ABZ9"/>
      <c r="ACA9"/>
      <c r="ACB9"/>
      <c r="ACC9"/>
      <c r="ACD9"/>
      <c r="ACE9"/>
      <c r="ACF9"/>
      <c r="ACG9"/>
      <c r="ACH9"/>
      <c r="ACI9"/>
      <c r="ACJ9"/>
      <c r="ACK9"/>
      <c r="ACL9"/>
      <c r="ACM9"/>
      <c r="ACN9"/>
      <c r="ACO9"/>
      <c r="ACP9"/>
      <c r="ACQ9"/>
      <c r="ACR9"/>
      <c r="ACS9"/>
      <c r="ACT9"/>
      <c r="ACU9"/>
      <c r="ACV9"/>
      <c r="ACW9"/>
      <c r="ACX9"/>
      <c r="ACY9"/>
      <c r="ACZ9"/>
      <c r="ADA9"/>
      <c r="ADB9"/>
      <c r="ADC9"/>
      <c r="ADD9"/>
      <c r="ADE9"/>
      <c r="ADF9"/>
      <c r="ADG9"/>
      <c r="ADH9"/>
      <c r="ADI9"/>
      <c r="ADJ9"/>
      <c r="ADK9"/>
      <c r="ADL9"/>
      <c r="ADM9"/>
      <c r="ADN9"/>
      <c r="ADO9"/>
      <c r="ADP9"/>
      <c r="ADQ9"/>
      <c r="ADR9"/>
      <c r="ADS9"/>
      <c r="ADT9"/>
      <c r="ADU9"/>
      <c r="ADV9"/>
      <c r="ADW9"/>
      <c r="ADX9"/>
      <c r="ADY9"/>
      <c r="ADZ9"/>
      <c r="AEA9"/>
      <c r="AEB9"/>
      <c r="AEC9"/>
      <c r="AED9"/>
      <c r="AEE9"/>
      <c r="AEF9"/>
      <c r="AEG9"/>
      <c r="AEH9"/>
      <c r="AEI9"/>
      <c r="AEJ9"/>
      <c r="AEK9"/>
      <c r="AEL9"/>
      <c r="AEM9"/>
      <c r="AEN9"/>
      <c r="AEO9"/>
      <c r="AEP9"/>
      <c r="AEQ9"/>
      <c r="AER9"/>
      <c r="AES9"/>
      <c r="AET9"/>
      <c r="AEU9"/>
      <c r="AEV9"/>
      <c r="AEW9"/>
      <c r="AEX9"/>
      <c r="AEY9"/>
      <c r="AEZ9"/>
      <c r="AFA9"/>
      <c r="AFB9"/>
      <c r="AFC9"/>
      <c r="AFD9"/>
      <c r="AFE9"/>
      <c r="AFF9"/>
      <c r="AFG9"/>
      <c r="AFH9"/>
      <c r="AFI9"/>
      <c r="AFJ9"/>
      <c r="AFK9"/>
      <c r="AFL9"/>
      <c r="AFM9"/>
      <c r="AFN9"/>
      <c r="AFO9"/>
      <c r="AFP9"/>
      <c r="AFQ9"/>
      <c r="AFR9"/>
      <c r="AFS9"/>
      <c r="AFT9"/>
      <c r="AFU9"/>
      <c r="AFV9"/>
      <c r="AFW9"/>
      <c r="AFX9"/>
      <c r="AFY9"/>
      <c r="AFZ9"/>
      <c r="AGA9"/>
      <c r="AGB9"/>
      <c r="AGC9"/>
      <c r="AGD9"/>
      <c r="AGE9"/>
      <c r="AGF9"/>
      <c r="AGG9"/>
      <c r="AGH9"/>
      <c r="AGI9"/>
      <c r="AGJ9"/>
      <c r="AGK9"/>
      <c r="AGL9"/>
      <c r="AGM9"/>
      <c r="AGN9"/>
      <c r="AGO9"/>
      <c r="AGP9"/>
      <c r="AGQ9"/>
      <c r="AGR9"/>
      <c r="AGS9"/>
      <c r="AGT9"/>
      <c r="AGU9"/>
      <c r="AGV9"/>
      <c r="AGW9"/>
      <c r="AGX9"/>
      <c r="AGY9"/>
      <c r="AGZ9"/>
      <c r="AHA9"/>
      <c r="AHB9"/>
      <c r="AHC9"/>
      <c r="AHD9"/>
      <c r="AHE9"/>
      <c r="AHF9"/>
      <c r="AHG9"/>
      <c r="AHH9"/>
      <c r="AHI9"/>
      <c r="AHJ9"/>
      <c r="AHK9"/>
      <c r="AHL9"/>
      <c r="AHM9"/>
      <c r="AHN9"/>
      <c r="AHO9"/>
      <c r="AHP9"/>
      <c r="AHQ9"/>
      <c r="AHR9"/>
      <c r="AHS9"/>
      <c r="AHT9"/>
      <c r="AHU9"/>
      <c r="AHV9"/>
      <c r="AHW9"/>
      <c r="AHX9"/>
      <c r="AHY9"/>
      <c r="AHZ9"/>
      <c r="AIA9"/>
      <c r="AIB9"/>
      <c r="AIC9"/>
      <c r="AID9"/>
      <c r="AIE9"/>
      <c r="AIF9"/>
      <c r="AIG9"/>
      <c r="AIH9"/>
      <c r="AII9"/>
      <c r="AIJ9"/>
      <c r="AIK9"/>
      <c r="AIL9"/>
      <c r="AIM9"/>
      <c r="AIN9"/>
      <c r="AIO9"/>
      <c r="AIP9"/>
      <c r="AIQ9"/>
      <c r="AIR9"/>
      <c r="AIS9"/>
      <c r="AIT9"/>
      <c r="AIU9"/>
      <c r="AIV9"/>
      <c r="AIW9"/>
      <c r="AIX9"/>
      <c r="AIY9"/>
      <c r="AIZ9"/>
      <c r="AJA9"/>
      <c r="AJB9"/>
      <c r="AJC9"/>
      <c r="AJD9"/>
      <c r="AJE9"/>
      <c r="AJF9"/>
      <c r="AJG9"/>
      <c r="AJH9"/>
      <c r="AJI9"/>
      <c r="AJJ9"/>
      <c r="AJK9"/>
      <c r="AJL9"/>
      <c r="AJM9"/>
      <c r="AJN9"/>
      <c r="AJO9"/>
      <c r="AJP9"/>
      <c r="AJQ9"/>
      <c r="AJR9"/>
      <c r="AJS9"/>
      <c r="AJT9"/>
      <c r="AJU9"/>
      <c r="AJV9"/>
      <c r="AJW9"/>
      <c r="AJX9"/>
      <c r="AJY9"/>
      <c r="AJZ9"/>
      <c r="AKA9"/>
      <c r="AKB9"/>
      <c r="AKC9"/>
      <c r="AKD9"/>
      <c r="AKE9"/>
      <c r="AKF9"/>
      <c r="AKG9"/>
      <c r="AKH9"/>
      <c r="AKI9"/>
      <c r="AKJ9"/>
      <c r="AKK9"/>
      <c r="AKL9"/>
      <c r="AKM9"/>
      <c r="AKN9"/>
      <c r="AKO9"/>
      <c r="AKP9"/>
      <c r="AKQ9"/>
      <c r="AKR9"/>
      <c r="AKS9"/>
      <c r="AKT9"/>
      <c r="AKU9"/>
      <c r="AKV9"/>
      <c r="AKW9"/>
      <c r="AKX9"/>
      <c r="AKY9"/>
      <c r="AKZ9"/>
      <c r="ALA9"/>
      <c r="ALB9"/>
      <c r="ALC9"/>
      <c r="ALD9"/>
      <c r="ALE9"/>
      <c r="ALF9"/>
      <c r="ALG9"/>
      <c r="ALH9"/>
      <c r="ALI9"/>
      <c r="ALJ9"/>
      <c r="ALK9"/>
      <c r="ALL9"/>
      <c r="ALM9"/>
      <c r="ALN9"/>
      <c r="ALO9"/>
      <c r="ALP9"/>
      <c r="ALQ9"/>
      <c r="ALR9"/>
      <c r="ALS9"/>
      <c r="ALT9"/>
      <c r="ALU9"/>
      <c r="ALV9"/>
      <c r="ALW9"/>
      <c r="ALX9"/>
      <c r="ALY9"/>
      <c r="ALZ9"/>
      <c r="AMA9"/>
      <c r="AMB9"/>
      <c r="AMC9"/>
      <c r="AMD9"/>
      <c r="AME9"/>
      <c r="AMF9"/>
      <c r="AMG9"/>
      <c r="AMH9"/>
      <c r="AMI9"/>
      <c r="AMJ9"/>
    </row>
    <row r="10" spans="1:1024" ht="25.5" customHeight="1" x14ac:dyDescent="0.25">
      <c r="A10"/>
      <c r="B10" s="245"/>
      <c r="C10" s="243"/>
      <c r="D10" s="246" t="s">
        <v>609</v>
      </c>
      <c r="E10" s="247"/>
      <c r="F10" s="247" t="s">
        <v>614</v>
      </c>
      <c r="G10" s="248"/>
      <c r="H10" s="247" t="s">
        <v>233</v>
      </c>
      <c r="I10" s="247" t="s">
        <v>615</v>
      </c>
      <c r="J10" s="247" t="s">
        <v>612</v>
      </c>
      <c r="K10" s="248"/>
      <c r="L10" s="249"/>
      <c r="M10" s="249"/>
      <c r="N10"/>
      <c r="O10"/>
      <c r="P10"/>
      <c r="Q10"/>
      <c r="R10"/>
      <c r="S10"/>
      <c r="T10"/>
      <c r="U10"/>
      <c r="V10"/>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c r="EY10"/>
      <c r="EZ10"/>
      <c r="FA10"/>
      <c r="FB10"/>
      <c r="FC10"/>
      <c r="FD10"/>
      <c r="FE10"/>
      <c r="FF10"/>
      <c r="FG10"/>
      <c r="FH10"/>
      <c r="FI10"/>
      <c r="FJ10"/>
      <c r="FK10"/>
      <c r="FL10"/>
      <c r="FM10"/>
      <c r="FN10"/>
      <c r="FO10"/>
      <c r="FP10"/>
      <c r="FQ10"/>
      <c r="FR10"/>
      <c r="FS10"/>
      <c r="FT10"/>
      <c r="FU10"/>
      <c r="FV10"/>
      <c r="FW10"/>
      <c r="FX10"/>
      <c r="FY10"/>
      <c r="FZ10"/>
      <c r="GA10"/>
      <c r="GB10"/>
      <c r="GC10"/>
      <c r="GD10"/>
      <c r="GE10"/>
      <c r="GF10"/>
      <c r="GG10"/>
      <c r="GH10"/>
      <c r="GI10"/>
      <c r="GJ10"/>
      <c r="GK10"/>
      <c r="GL10"/>
      <c r="GM10"/>
      <c r="GN10"/>
      <c r="GO10"/>
      <c r="GP10"/>
      <c r="GQ10"/>
      <c r="GR10"/>
      <c r="GS10"/>
      <c r="GT10"/>
      <c r="GU10"/>
      <c r="GV10"/>
      <c r="GW10"/>
      <c r="GX10"/>
      <c r="GY10"/>
      <c r="GZ10"/>
      <c r="HA10"/>
      <c r="HB10"/>
      <c r="HC10"/>
      <c r="HD10"/>
      <c r="HE10"/>
      <c r="HF10"/>
      <c r="HG10"/>
      <c r="HH10"/>
      <c r="HI10"/>
      <c r="HJ10"/>
      <c r="HK10"/>
      <c r="HL10"/>
      <c r="HM10"/>
      <c r="HN10"/>
      <c r="HO10"/>
      <c r="HP10"/>
      <c r="HQ10"/>
      <c r="HR10"/>
      <c r="HS10"/>
      <c r="HT10"/>
      <c r="HU10"/>
      <c r="HV10"/>
      <c r="HW10"/>
      <c r="HX10"/>
      <c r="HY10"/>
      <c r="HZ10"/>
      <c r="IA10"/>
      <c r="IB10"/>
      <c r="IC10"/>
      <c r="ID10"/>
      <c r="IE10"/>
      <c r="IF10"/>
      <c r="IG10"/>
      <c r="IH10"/>
      <c r="II10"/>
      <c r="IJ10"/>
      <c r="IK10"/>
      <c r="IL10"/>
      <c r="IM10"/>
      <c r="IN10"/>
      <c r="IO10"/>
      <c r="IP10"/>
      <c r="IQ10"/>
      <c r="IR10"/>
      <c r="IS10"/>
      <c r="IT10"/>
      <c r="IU10"/>
      <c r="IV10"/>
      <c r="IW10"/>
      <c r="IX10"/>
      <c r="IY10"/>
      <c r="IZ10"/>
      <c r="JA10"/>
      <c r="JB10"/>
      <c r="JC10"/>
      <c r="JD10"/>
      <c r="JE10"/>
      <c r="JF10"/>
      <c r="JG10"/>
      <c r="JH10"/>
      <c r="JI10"/>
      <c r="JJ10"/>
      <c r="JK10"/>
      <c r="JL10"/>
      <c r="JM10"/>
      <c r="JN10"/>
      <c r="JO10"/>
      <c r="JP10"/>
      <c r="JQ10"/>
      <c r="JR10"/>
      <c r="JS10"/>
      <c r="JT10"/>
      <c r="JU10"/>
      <c r="JV10"/>
      <c r="JW10"/>
      <c r="JX10"/>
      <c r="JY10"/>
      <c r="JZ10"/>
      <c r="KA10"/>
      <c r="KB10"/>
      <c r="KC10"/>
      <c r="KD10"/>
      <c r="KE10"/>
      <c r="KF10"/>
      <c r="KG10"/>
      <c r="KH10"/>
      <c r="KI10"/>
      <c r="KJ10"/>
      <c r="KK10"/>
      <c r="KL10"/>
      <c r="KM10"/>
      <c r="KN10"/>
      <c r="KO10"/>
      <c r="KP10"/>
      <c r="KQ10"/>
      <c r="KR10"/>
      <c r="KS10"/>
      <c r="KT10"/>
      <c r="KU10"/>
      <c r="KV10"/>
      <c r="KW10"/>
      <c r="KX10"/>
      <c r="KY10"/>
      <c r="KZ10"/>
      <c r="LA10"/>
      <c r="LB10"/>
      <c r="LC10"/>
      <c r="LD10"/>
      <c r="LE10"/>
      <c r="LF10"/>
      <c r="LG10"/>
      <c r="LH10"/>
      <c r="LI10"/>
      <c r="LJ10"/>
      <c r="LK10"/>
      <c r="LL10"/>
      <c r="LM10"/>
      <c r="LN10"/>
      <c r="LO10"/>
      <c r="LP10"/>
      <c r="LQ10"/>
      <c r="LR10"/>
      <c r="LS10"/>
      <c r="LT10"/>
      <c r="LU10"/>
      <c r="LV10"/>
      <c r="LW10"/>
      <c r="LX10"/>
      <c r="LY10"/>
      <c r="LZ10"/>
      <c r="MA10"/>
      <c r="MB10"/>
      <c r="MC10"/>
      <c r="MD10"/>
      <c r="ME10"/>
      <c r="MF10"/>
      <c r="MG10"/>
      <c r="MH10"/>
      <c r="MI10"/>
      <c r="MJ10"/>
      <c r="MK10"/>
      <c r="ML10"/>
      <c r="MM10"/>
      <c r="MN10"/>
      <c r="MO10"/>
      <c r="MP10"/>
      <c r="MQ10"/>
      <c r="MR10"/>
      <c r="MS10"/>
      <c r="MT10"/>
      <c r="MU10"/>
      <c r="MV10"/>
      <c r="MW10"/>
      <c r="MX10"/>
      <c r="MY10"/>
      <c r="MZ10"/>
      <c r="NA10"/>
      <c r="NB10"/>
      <c r="NC10"/>
      <c r="ND10"/>
      <c r="NE10"/>
      <c r="NF10"/>
      <c r="NG10"/>
      <c r="NH10"/>
      <c r="NI10"/>
      <c r="NJ10"/>
      <c r="NK10"/>
      <c r="NL10"/>
      <c r="NM10"/>
      <c r="NN10"/>
      <c r="NO10"/>
      <c r="NP10"/>
      <c r="NQ10"/>
      <c r="NR10"/>
      <c r="NS10"/>
      <c r="NT10"/>
      <c r="NU10"/>
      <c r="NV10"/>
      <c r="NW10"/>
      <c r="NX10"/>
      <c r="NY10"/>
      <c r="NZ10"/>
      <c r="OA10"/>
      <c r="OB10"/>
      <c r="OC10"/>
      <c r="OD10"/>
      <c r="OE10"/>
      <c r="OF10"/>
      <c r="OG10"/>
      <c r="OH10"/>
      <c r="OI10"/>
      <c r="OJ10"/>
      <c r="OK10"/>
      <c r="OL10"/>
      <c r="OM10"/>
      <c r="ON10"/>
      <c r="OO10"/>
      <c r="OP10"/>
      <c r="OQ10"/>
      <c r="OR10"/>
      <c r="OS10"/>
      <c r="OT10"/>
      <c r="OU10"/>
      <c r="OV10"/>
      <c r="OW10"/>
      <c r="OX10"/>
      <c r="OY10"/>
      <c r="OZ10"/>
      <c r="PA10"/>
      <c r="PB10"/>
      <c r="PC10"/>
      <c r="PD10"/>
      <c r="PE10"/>
      <c r="PF10"/>
      <c r="PG10"/>
      <c r="PH10"/>
      <c r="PI10"/>
      <c r="PJ10"/>
      <c r="PK10"/>
      <c r="PL10"/>
      <c r="PM10"/>
      <c r="PN10"/>
      <c r="PO10"/>
      <c r="PP10"/>
      <c r="PQ10"/>
      <c r="PR10"/>
      <c r="PS10"/>
      <c r="PT10"/>
      <c r="PU10"/>
      <c r="PV10"/>
      <c r="PW10"/>
      <c r="PX10"/>
      <c r="PY10"/>
      <c r="PZ10"/>
      <c r="QA10"/>
      <c r="QB10"/>
      <c r="QC10"/>
      <c r="QD10"/>
      <c r="QE10"/>
      <c r="QF10"/>
      <c r="QG10"/>
      <c r="QH10"/>
      <c r="QI10"/>
      <c r="QJ10"/>
      <c r="QK10"/>
      <c r="QL10"/>
      <c r="QM10"/>
      <c r="QN10"/>
      <c r="QO10"/>
      <c r="QP10"/>
      <c r="QQ10"/>
      <c r="QR10"/>
      <c r="QS10"/>
      <c r="QT10"/>
      <c r="QU10"/>
      <c r="QV10"/>
      <c r="QW10"/>
      <c r="QX10"/>
      <c r="QY10"/>
      <c r="QZ10"/>
      <c r="RA10"/>
      <c r="RB10"/>
      <c r="RC10"/>
      <c r="RD10"/>
      <c r="RE10"/>
      <c r="RF10"/>
      <c r="RG10"/>
      <c r="RH10"/>
      <c r="RI10"/>
      <c r="RJ10"/>
      <c r="RK10"/>
      <c r="RL10"/>
      <c r="RM10"/>
      <c r="RN10"/>
      <c r="RO10"/>
      <c r="RP10"/>
      <c r="RQ10"/>
      <c r="RR10"/>
      <c r="RS10"/>
      <c r="RT10"/>
      <c r="RU10"/>
      <c r="RV10"/>
      <c r="RW10"/>
      <c r="RX10"/>
      <c r="RY10"/>
      <c r="RZ10"/>
      <c r="SA10"/>
      <c r="SB10"/>
      <c r="SC10"/>
      <c r="SD10"/>
      <c r="SE10"/>
      <c r="SF10"/>
      <c r="SG10"/>
      <c r="SH10"/>
      <c r="SI10"/>
      <c r="SJ10"/>
      <c r="SK10"/>
      <c r="SL10"/>
      <c r="SM10"/>
      <c r="SN10"/>
      <c r="SO10"/>
      <c r="SP10"/>
      <c r="SQ10"/>
      <c r="SR10"/>
      <c r="SS10"/>
      <c r="ST10"/>
      <c r="SU10"/>
      <c r="SV10"/>
      <c r="SW10"/>
      <c r="SX10"/>
      <c r="SY10"/>
      <c r="SZ10"/>
      <c r="TA10"/>
      <c r="TB10"/>
      <c r="TC10"/>
      <c r="TD10"/>
      <c r="TE10"/>
      <c r="TF10"/>
      <c r="TG10"/>
      <c r="TH10"/>
      <c r="TI10"/>
      <c r="TJ10"/>
      <c r="TK10"/>
      <c r="TL10"/>
      <c r="TM10"/>
      <c r="TN10"/>
      <c r="TO10"/>
      <c r="TP10"/>
      <c r="TQ10"/>
      <c r="TR10"/>
      <c r="TS10"/>
      <c r="TT10"/>
      <c r="TU10"/>
      <c r="TV10"/>
      <c r="TW10"/>
      <c r="TX10"/>
      <c r="TY10"/>
      <c r="TZ10"/>
      <c r="UA10"/>
      <c r="UB10"/>
      <c r="UC10"/>
      <c r="UD10"/>
      <c r="UE10"/>
      <c r="UF10"/>
      <c r="UG10"/>
      <c r="UH10"/>
      <c r="UI10"/>
      <c r="UJ10"/>
      <c r="UK10"/>
      <c r="UL10"/>
      <c r="UM10"/>
      <c r="UN10"/>
      <c r="UO10"/>
      <c r="UP10"/>
      <c r="UQ10"/>
      <c r="UR10"/>
      <c r="US10"/>
      <c r="UT10"/>
      <c r="UU10"/>
      <c r="UV10"/>
      <c r="UW10"/>
      <c r="UX10"/>
      <c r="UY10"/>
      <c r="UZ10"/>
      <c r="VA10"/>
      <c r="VB10"/>
      <c r="VC10"/>
      <c r="VD10"/>
      <c r="VE10"/>
      <c r="VF10"/>
      <c r="VG10"/>
      <c r="VH10"/>
      <c r="VI10"/>
      <c r="VJ10"/>
      <c r="VK10"/>
      <c r="VL10"/>
      <c r="VM10"/>
      <c r="VN10"/>
      <c r="VO10"/>
      <c r="VP10"/>
      <c r="VQ10"/>
      <c r="VR10"/>
      <c r="VS10"/>
      <c r="VT10"/>
      <c r="VU10"/>
      <c r="VV10"/>
      <c r="VW10"/>
      <c r="VX10"/>
      <c r="VY10"/>
      <c r="VZ10"/>
      <c r="WA10"/>
      <c r="WB10"/>
      <c r="WC10"/>
      <c r="WD10"/>
      <c r="WE10"/>
      <c r="WF10"/>
      <c r="WG10"/>
      <c r="WH10"/>
      <c r="WI10"/>
      <c r="WJ10"/>
      <c r="WK10"/>
      <c r="WL10"/>
      <c r="WM10"/>
      <c r="WN10"/>
      <c r="WO10"/>
      <c r="WP10"/>
      <c r="WQ10"/>
      <c r="WR10"/>
      <c r="WS10"/>
      <c r="WT10"/>
      <c r="WU10"/>
      <c r="WV10"/>
      <c r="WW10"/>
      <c r="WX10"/>
      <c r="WY10"/>
      <c r="WZ10"/>
      <c r="XA10"/>
      <c r="XB10"/>
      <c r="XC10"/>
      <c r="XD10"/>
      <c r="XE10"/>
      <c r="XF10"/>
      <c r="XG10"/>
      <c r="XH10"/>
      <c r="XI10"/>
      <c r="XJ10"/>
      <c r="XK10"/>
      <c r="XL10"/>
      <c r="XM10"/>
      <c r="XN10"/>
      <c r="XO10"/>
      <c r="XP10"/>
      <c r="XQ10"/>
      <c r="XR10"/>
      <c r="XS10"/>
      <c r="XT10"/>
      <c r="XU10"/>
      <c r="XV10"/>
      <c r="XW10"/>
      <c r="XX10"/>
      <c r="XY10"/>
      <c r="XZ10"/>
      <c r="YA10"/>
      <c r="YB10"/>
      <c r="YC10"/>
      <c r="YD10"/>
      <c r="YE10"/>
      <c r="YF10"/>
      <c r="YG10"/>
      <c r="YH10"/>
      <c r="YI10"/>
      <c r="YJ10"/>
      <c r="YK10"/>
      <c r="YL10"/>
      <c r="YM10"/>
      <c r="YN10"/>
      <c r="YO10"/>
      <c r="YP10"/>
      <c r="YQ10"/>
      <c r="YR10"/>
      <c r="YS10"/>
      <c r="YT10"/>
      <c r="YU10"/>
      <c r="YV10"/>
      <c r="YW10"/>
      <c r="YX10"/>
      <c r="YY10"/>
      <c r="YZ10"/>
      <c r="ZA10"/>
      <c r="ZB10"/>
      <c r="ZC10"/>
      <c r="ZD10"/>
      <c r="ZE10"/>
      <c r="ZF10"/>
      <c r="ZG10"/>
      <c r="ZH10"/>
      <c r="ZI10"/>
      <c r="ZJ10"/>
      <c r="ZK10"/>
      <c r="ZL10"/>
      <c r="ZM10"/>
      <c r="ZN10"/>
      <c r="ZO10"/>
      <c r="ZP10"/>
      <c r="ZQ10"/>
      <c r="ZR10"/>
      <c r="ZS10"/>
      <c r="ZT10"/>
      <c r="ZU10"/>
      <c r="ZV10"/>
      <c r="ZW10"/>
      <c r="ZX10"/>
      <c r="ZY10"/>
      <c r="ZZ10"/>
      <c r="AAA10"/>
      <c r="AAB10"/>
      <c r="AAC10"/>
      <c r="AAD10"/>
      <c r="AAE10"/>
      <c r="AAF10"/>
      <c r="AAG10"/>
      <c r="AAH10"/>
      <c r="AAI10"/>
      <c r="AAJ10"/>
      <c r="AAK10"/>
      <c r="AAL10"/>
      <c r="AAM10"/>
      <c r="AAN10"/>
      <c r="AAO10"/>
      <c r="AAP10"/>
      <c r="AAQ10"/>
      <c r="AAR10"/>
      <c r="AAS10"/>
      <c r="AAT10"/>
      <c r="AAU10"/>
      <c r="AAV10"/>
      <c r="AAW10"/>
      <c r="AAX10"/>
      <c r="AAY10"/>
      <c r="AAZ10"/>
      <c r="ABA10"/>
      <c r="ABB10"/>
      <c r="ABC10"/>
      <c r="ABD10"/>
      <c r="ABE10"/>
      <c r="ABF10"/>
      <c r="ABG10"/>
      <c r="ABH10"/>
      <c r="ABI10"/>
      <c r="ABJ10"/>
      <c r="ABK10"/>
      <c r="ABL10"/>
      <c r="ABM10"/>
      <c r="ABN10"/>
      <c r="ABO10"/>
      <c r="ABP10"/>
      <c r="ABQ10"/>
      <c r="ABR10"/>
      <c r="ABS10"/>
      <c r="ABT10"/>
      <c r="ABU10"/>
      <c r="ABV10"/>
      <c r="ABW10"/>
      <c r="ABX10"/>
      <c r="ABY10"/>
      <c r="ABZ10"/>
      <c r="ACA10"/>
      <c r="ACB10"/>
      <c r="ACC10"/>
      <c r="ACD10"/>
      <c r="ACE10"/>
      <c r="ACF10"/>
      <c r="ACG10"/>
      <c r="ACH10"/>
      <c r="ACI10"/>
      <c r="ACJ10"/>
      <c r="ACK10"/>
      <c r="ACL10"/>
      <c r="ACM10"/>
      <c r="ACN10"/>
      <c r="ACO10"/>
      <c r="ACP10"/>
      <c r="ACQ10"/>
      <c r="ACR10"/>
      <c r="ACS10"/>
      <c r="ACT10"/>
      <c r="ACU10"/>
      <c r="ACV10"/>
      <c r="ACW10"/>
      <c r="ACX10"/>
      <c r="ACY10"/>
      <c r="ACZ10"/>
      <c r="ADA10"/>
      <c r="ADB10"/>
      <c r="ADC10"/>
      <c r="ADD10"/>
      <c r="ADE10"/>
      <c r="ADF10"/>
      <c r="ADG10"/>
      <c r="ADH10"/>
      <c r="ADI10"/>
      <c r="ADJ10"/>
      <c r="ADK10"/>
      <c r="ADL10"/>
      <c r="ADM10"/>
      <c r="ADN10"/>
      <c r="ADO10"/>
      <c r="ADP10"/>
      <c r="ADQ10"/>
      <c r="ADR10"/>
      <c r="ADS10"/>
      <c r="ADT10"/>
      <c r="ADU10"/>
      <c r="ADV10"/>
      <c r="ADW10"/>
      <c r="ADX10"/>
      <c r="ADY10"/>
      <c r="ADZ10"/>
      <c r="AEA10"/>
      <c r="AEB10"/>
      <c r="AEC10"/>
      <c r="AED10"/>
      <c r="AEE10"/>
      <c r="AEF10"/>
      <c r="AEG10"/>
      <c r="AEH10"/>
      <c r="AEI10"/>
      <c r="AEJ10"/>
      <c r="AEK10"/>
      <c r="AEL10"/>
      <c r="AEM10"/>
      <c r="AEN10"/>
      <c r="AEO10"/>
      <c r="AEP10"/>
      <c r="AEQ10"/>
      <c r="AER10"/>
      <c r="AES10"/>
      <c r="AET10"/>
      <c r="AEU10"/>
      <c r="AEV10"/>
      <c r="AEW10"/>
      <c r="AEX10"/>
      <c r="AEY10"/>
      <c r="AEZ10"/>
      <c r="AFA10"/>
      <c r="AFB10"/>
      <c r="AFC10"/>
      <c r="AFD10"/>
      <c r="AFE10"/>
      <c r="AFF10"/>
      <c r="AFG10"/>
      <c r="AFH10"/>
      <c r="AFI10"/>
      <c r="AFJ10"/>
      <c r="AFK10"/>
      <c r="AFL10"/>
      <c r="AFM10"/>
      <c r="AFN10"/>
      <c r="AFO10"/>
      <c r="AFP10"/>
      <c r="AFQ10"/>
      <c r="AFR10"/>
      <c r="AFS10"/>
      <c r="AFT10"/>
      <c r="AFU10"/>
      <c r="AFV10"/>
      <c r="AFW10"/>
      <c r="AFX10"/>
      <c r="AFY10"/>
      <c r="AFZ10"/>
      <c r="AGA10"/>
      <c r="AGB10"/>
      <c r="AGC10"/>
      <c r="AGD10"/>
      <c r="AGE10"/>
      <c r="AGF10"/>
      <c r="AGG10"/>
      <c r="AGH10"/>
      <c r="AGI10"/>
      <c r="AGJ10"/>
      <c r="AGK10"/>
      <c r="AGL10"/>
      <c r="AGM10"/>
      <c r="AGN10"/>
      <c r="AGO10"/>
      <c r="AGP10"/>
      <c r="AGQ10"/>
      <c r="AGR10"/>
      <c r="AGS10"/>
      <c r="AGT10"/>
      <c r="AGU10"/>
      <c r="AGV10"/>
      <c r="AGW10"/>
      <c r="AGX10"/>
      <c r="AGY10"/>
      <c r="AGZ10"/>
      <c r="AHA10"/>
      <c r="AHB10"/>
      <c r="AHC10"/>
      <c r="AHD10"/>
      <c r="AHE10"/>
      <c r="AHF10"/>
      <c r="AHG10"/>
      <c r="AHH10"/>
      <c r="AHI10"/>
      <c r="AHJ10"/>
      <c r="AHK10"/>
      <c r="AHL10"/>
      <c r="AHM10"/>
      <c r="AHN10"/>
      <c r="AHO10"/>
      <c r="AHP10"/>
      <c r="AHQ10"/>
      <c r="AHR10"/>
      <c r="AHS10"/>
      <c r="AHT10"/>
      <c r="AHU10"/>
      <c r="AHV10"/>
      <c r="AHW10"/>
      <c r="AHX10"/>
      <c r="AHY10"/>
      <c r="AHZ10"/>
      <c r="AIA10"/>
      <c r="AIB10"/>
      <c r="AIC10"/>
      <c r="AID10"/>
      <c r="AIE10"/>
      <c r="AIF10"/>
      <c r="AIG10"/>
      <c r="AIH10"/>
      <c r="AII10"/>
      <c r="AIJ10"/>
      <c r="AIK10"/>
      <c r="AIL10"/>
      <c r="AIM10"/>
      <c r="AIN10"/>
      <c r="AIO10"/>
      <c r="AIP10"/>
      <c r="AIQ10"/>
      <c r="AIR10"/>
      <c r="AIS10"/>
      <c r="AIT10"/>
      <c r="AIU10"/>
      <c r="AIV10"/>
      <c r="AIW10"/>
      <c r="AIX10"/>
      <c r="AIY10"/>
      <c r="AIZ10"/>
      <c r="AJA10"/>
      <c r="AJB10"/>
      <c r="AJC10"/>
      <c r="AJD10"/>
      <c r="AJE10"/>
      <c r="AJF10"/>
      <c r="AJG10"/>
      <c r="AJH10"/>
      <c r="AJI10"/>
      <c r="AJJ10"/>
      <c r="AJK10"/>
      <c r="AJL10"/>
      <c r="AJM10"/>
      <c r="AJN10"/>
      <c r="AJO10"/>
      <c r="AJP10"/>
      <c r="AJQ10"/>
      <c r="AJR10"/>
      <c r="AJS10"/>
      <c r="AJT10"/>
      <c r="AJU10"/>
      <c r="AJV10"/>
      <c r="AJW10"/>
      <c r="AJX10"/>
      <c r="AJY10"/>
      <c r="AJZ10"/>
      <c r="AKA10"/>
      <c r="AKB10"/>
      <c r="AKC10"/>
      <c r="AKD10"/>
      <c r="AKE10"/>
      <c r="AKF10"/>
      <c r="AKG10"/>
      <c r="AKH10"/>
      <c r="AKI10"/>
      <c r="AKJ10"/>
      <c r="AKK10"/>
      <c r="AKL10"/>
      <c r="AKM10"/>
      <c r="AKN10"/>
      <c r="AKO10"/>
      <c r="AKP10"/>
      <c r="AKQ10"/>
      <c r="AKR10"/>
      <c r="AKS10"/>
      <c r="AKT10"/>
      <c r="AKU10"/>
      <c r="AKV10"/>
      <c r="AKW10"/>
      <c r="AKX10"/>
      <c r="AKY10"/>
      <c r="AKZ10"/>
      <c r="ALA10"/>
      <c r="ALB10"/>
      <c r="ALC10"/>
      <c r="ALD10"/>
      <c r="ALE10"/>
      <c r="ALF10"/>
      <c r="ALG10"/>
      <c r="ALH10"/>
      <c r="ALI10"/>
      <c r="ALJ10"/>
      <c r="ALK10"/>
      <c r="ALL10"/>
      <c r="ALM10"/>
      <c r="ALN10"/>
      <c r="ALO10"/>
      <c r="ALP10"/>
      <c r="ALQ10"/>
      <c r="ALR10"/>
      <c r="ALS10"/>
      <c r="ALT10"/>
      <c r="ALU10"/>
      <c r="ALV10"/>
      <c r="ALW10"/>
      <c r="ALX10"/>
      <c r="ALY10"/>
      <c r="ALZ10"/>
      <c r="AMA10"/>
      <c r="AMB10"/>
      <c r="AMC10"/>
      <c r="AMD10"/>
      <c r="AME10"/>
      <c r="AMF10"/>
      <c r="AMG10"/>
      <c r="AMH10"/>
      <c r="AMI10"/>
      <c r="AMJ10"/>
    </row>
    <row r="11" spans="1:1024" ht="25.5" customHeight="1" x14ac:dyDescent="0.25">
      <c r="A11"/>
      <c r="B11" s="245"/>
      <c r="C11" s="243"/>
      <c r="D11" s="246" t="s">
        <v>613</v>
      </c>
      <c r="E11" s="247"/>
      <c r="F11" s="247" t="s">
        <v>610</v>
      </c>
      <c r="G11" s="248"/>
      <c r="H11" s="404" t="s">
        <v>1468</v>
      </c>
      <c r="I11" s="247" t="s">
        <v>611</v>
      </c>
      <c r="J11" s="365"/>
      <c r="K11" s="248"/>
      <c r="L11" s="249"/>
      <c r="M11" s="249"/>
      <c r="N11"/>
      <c r="O11"/>
      <c r="P11"/>
      <c r="Q11"/>
      <c r="R11"/>
      <c r="S11"/>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c r="EN11"/>
      <c r="EO11"/>
      <c r="EP11"/>
      <c r="EQ11"/>
      <c r="ER11"/>
      <c r="ES11"/>
      <c r="ET11"/>
      <c r="EU11"/>
      <c r="EV11"/>
      <c r="EW11"/>
      <c r="EX11"/>
      <c r="EY11"/>
      <c r="EZ11"/>
      <c r="FA11"/>
      <c r="FB11"/>
      <c r="FC11"/>
      <c r="FD11"/>
      <c r="FE11"/>
      <c r="FF11"/>
      <c r="FG11"/>
      <c r="FH11"/>
      <c r="FI11"/>
      <c r="FJ11"/>
      <c r="FK11"/>
      <c r="FL11"/>
      <c r="FM11"/>
      <c r="FN11"/>
      <c r="FO11"/>
      <c r="FP11"/>
      <c r="FQ11"/>
      <c r="FR11"/>
      <c r="FS11"/>
      <c r="FT11"/>
      <c r="FU11"/>
      <c r="FV11"/>
      <c r="FW11"/>
      <c r="FX11"/>
      <c r="FY11"/>
      <c r="FZ11"/>
      <c r="GA11"/>
      <c r="GB11"/>
      <c r="GC11"/>
      <c r="GD11"/>
      <c r="GE11"/>
      <c r="GF11"/>
      <c r="GG11"/>
      <c r="GH11"/>
      <c r="GI11"/>
      <c r="GJ11"/>
      <c r="GK11"/>
      <c r="GL11"/>
      <c r="GM11"/>
      <c r="GN11"/>
      <c r="GO11"/>
      <c r="GP11"/>
      <c r="GQ11"/>
      <c r="GR11"/>
      <c r="GS11"/>
      <c r="GT11"/>
      <c r="GU11"/>
      <c r="GV11"/>
      <c r="GW11"/>
      <c r="GX11"/>
      <c r="GY11"/>
      <c r="GZ11"/>
      <c r="HA11"/>
      <c r="HB11"/>
      <c r="HC11"/>
      <c r="HD11"/>
      <c r="HE11"/>
      <c r="HF11"/>
      <c r="HG11"/>
      <c r="HH11"/>
      <c r="HI11"/>
      <c r="HJ11"/>
      <c r="HK11"/>
      <c r="HL11"/>
      <c r="HM11"/>
      <c r="HN11"/>
      <c r="HO11"/>
      <c r="HP11"/>
      <c r="HQ11"/>
      <c r="HR11"/>
      <c r="HS11"/>
      <c r="HT11"/>
      <c r="HU11"/>
      <c r="HV11"/>
      <c r="HW11"/>
      <c r="HX11"/>
      <c r="HY11"/>
      <c r="HZ11"/>
      <c r="IA11"/>
      <c r="IB11"/>
      <c r="IC11"/>
      <c r="ID11"/>
      <c r="IE11"/>
      <c r="IF11"/>
      <c r="IG11"/>
      <c r="IH11"/>
      <c r="II11"/>
      <c r="IJ11"/>
      <c r="IK11"/>
      <c r="IL11"/>
      <c r="IM11"/>
      <c r="IN11"/>
      <c r="IO11"/>
      <c r="IP11"/>
      <c r="IQ11"/>
      <c r="IR11"/>
      <c r="IS11"/>
      <c r="IT11"/>
      <c r="IU11"/>
      <c r="IV11"/>
      <c r="IW11"/>
      <c r="IX11"/>
      <c r="IY11"/>
      <c r="IZ11"/>
      <c r="JA11"/>
      <c r="JB11"/>
      <c r="JC11"/>
      <c r="JD11"/>
      <c r="JE11"/>
      <c r="JF11"/>
      <c r="JG11"/>
      <c r="JH11"/>
      <c r="JI11"/>
      <c r="JJ11"/>
      <c r="JK11"/>
      <c r="JL11"/>
      <c r="JM11"/>
      <c r="JN11"/>
      <c r="JO11"/>
      <c r="JP11"/>
      <c r="JQ11"/>
      <c r="JR11"/>
      <c r="JS11"/>
      <c r="JT11"/>
      <c r="JU11"/>
      <c r="JV11"/>
      <c r="JW11"/>
      <c r="JX11"/>
      <c r="JY11"/>
      <c r="JZ11"/>
      <c r="KA11"/>
      <c r="KB11"/>
      <c r="KC11"/>
      <c r="KD11"/>
      <c r="KE11"/>
      <c r="KF11"/>
      <c r="KG11"/>
      <c r="KH11"/>
      <c r="KI11"/>
      <c r="KJ11"/>
      <c r="KK11"/>
      <c r="KL11"/>
      <c r="KM11"/>
      <c r="KN11"/>
      <c r="KO11"/>
      <c r="KP11"/>
      <c r="KQ11"/>
      <c r="KR11"/>
      <c r="KS11"/>
      <c r="KT11"/>
      <c r="KU11"/>
      <c r="KV11"/>
      <c r="KW11"/>
      <c r="KX11"/>
      <c r="KY11"/>
      <c r="KZ11"/>
      <c r="LA11"/>
      <c r="LB11"/>
      <c r="LC11"/>
      <c r="LD11"/>
      <c r="LE11"/>
      <c r="LF11"/>
      <c r="LG11"/>
      <c r="LH11"/>
      <c r="LI11"/>
      <c r="LJ11"/>
      <c r="LK11"/>
      <c r="LL11"/>
      <c r="LM11"/>
      <c r="LN11"/>
      <c r="LO11"/>
      <c r="LP11"/>
      <c r="LQ11"/>
      <c r="LR11"/>
      <c r="LS11"/>
      <c r="LT11"/>
      <c r="LU11"/>
      <c r="LV11"/>
      <c r="LW11"/>
      <c r="LX11"/>
      <c r="LY11"/>
      <c r="LZ11"/>
      <c r="MA11"/>
      <c r="MB11"/>
      <c r="MC11"/>
      <c r="MD11"/>
      <c r="ME11"/>
      <c r="MF11"/>
      <c r="MG11"/>
      <c r="MH11"/>
      <c r="MI11"/>
      <c r="MJ11"/>
      <c r="MK11"/>
      <c r="ML11"/>
      <c r="MM11"/>
      <c r="MN11"/>
      <c r="MO11"/>
      <c r="MP11"/>
      <c r="MQ11"/>
      <c r="MR11"/>
      <c r="MS11"/>
      <c r="MT11"/>
      <c r="MU11"/>
      <c r="MV11"/>
      <c r="MW11"/>
      <c r="MX11"/>
      <c r="MY11"/>
      <c r="MZ11"/>
      <c r="NA11"/>
      <c r="NB11"/>
      <c r="NC11"/>
      <c r="ND11"/>
      <c r="NE11"/>
      <c r="NF11"/>
      <c r="NG11"/>
      <c r="NH11"/>
      <c r="NI11"/>
      <c r="NJ11"/>
      <c r="NK11"/>
      <c r="NL11"/>
      <c r="NM11"/>
      <c r="NN11"/>
      <c r="NO11"/>
      <c r="NP11"/>
      <c r="NQ11"/>
      <c r="NR11"/>
      <c r="NS11"/>
      <c r="NT11"/>
      <c r="NU11"/>
      <c r="NV11"/>
      <c r="NW11"/>
      <c r="NX11"/>
      <c r="NY11"/>
      <c r="NZ11"/>
      <c r="OA11"/>
      <c r="OB11"/>
      <c r="OC11"/>
      <c r="OD11"/>
      <c r="OE11"/>
      <c r="OF11"/>
      <c r="OG11"/>
      <c r="OH11"/>
      <c r="OI11"/>
      <c r="OJ11"/>
      <c r="OK11"/>
      <c r="OL11"/>
      <c r="OM11"/>
      <c r="ON11"/>
      <c r="OO11"/>
      <c r="OP11"/>
      <c r="OQ11"/>
      <c r="OR11"/>
      <c r="OS11"/>
      <c r="OT11"/>
      <c r="OU11"/>
      <c r="OV11"/>
      <c r="OW11"/>
      <c r="OX11"/>
      <c r="OY11"/>
      <c r="OZ11"/>
      <c r="PA11"/>
      <c r="PB11"/>
      <c r="PC11"/>
      <c r="PD11"/>
      <c r="PE11"/>
      <c r="PF11"/>
      <c r="PG11"/>
      <c r="PH11"/>
      <c r="PI11"/>
      <c r="PJ11"/>
      <c r="PK11"/>
      <c r="PL11"/>
      <c r="PM11"/>
      <c r="PN11"/>
      <c r="PO11"/>
      <c r="PP11"/>
      <c r="PQ11"/>
      <c r="PR11"/>
      <c r="PS11"/>
      <c r="PT11"/>
      <c r="PU11"/>
      <c r="PV11"/>
      <c r="PW11"/>
      <c r="PX11"/>
      <c r="PY11"/>
      <c r="PZ11"/>
      <c r="QA11"/>
      <c r="QB11"/>
      <c r="QC11"/>
      <c r="QD11"/>
      <c r="QE11"/>
      <c r="QF11"/>
      <c r="QG11"/>
      <c r="QH11"/>
      <c r="QI11"/>
      <c r="QJ11"/>
      <c r="QK11"/>
      <c r="QL11"/>
      <c r="QM11"/>
      <c r="QN11"/>
      <c r="QO11"/>
      <c r="QP11"/>
      <c r="QQ11"/>
      <c r="QR11"/>
      <c r="QS11"/>
      <c r="QT11"/>
      <c r="QU11"/>
      <c r="QV11"/>
      <c r="QW11"/>
      <c r="QX11"/>
      <c r="QY11"/>
      <c r="QZ11"/>
      <c r="RA11"/>
      <c r="RB11"/>
      <c r="RC11"/>
      <c r="RD11"/>
      <c r="RE11"/>
      <c r="RF11"/>
      <c r="RG11"/>
      <c r="RH11"/>
      <c r="RI11"/>
      <c r="RJ11"/>
      <c r="RK11"/>
      <c r="RL11"/>
      <c r="RM11"/>
      <c r="RN11"/>
      <c r="RO11"/>
      <c r="RP11"/>
      <c r="RQ11"/>
      <c r="RR11"/>
      <c r="RS11"/>
      <c r="RT11"/>
      <c r="RU11"/>
      <c r="RV11"/>
      <c r="RW11"/>
      <c r="RX11"/>
      <c r="RY11"/>
      <c r="RZ11"/>
      <c r="SA11"/>
      <c r="SB11"/>
      <c r="SC11"/>
      <c r="SD11"/>
      <c r="SE11"/>
      <c r="SF11"/>
      <c r="SG11"/>
      <c r="SH11"/>
      <c r="SI11"/>
      <c r="SJ11"/>
      <c r="SK11"/>
      <c r="SL11"/>
      <c r="SM11"/>
      <c r="SN11"/>
      <c r="SO11"/>
      <c r="SP11"/>
      <c r="SQ11"/>
      <c r="SR11"/>
      <c r="SS11"/>
      <c r="ST11"/>
      <c r="SU11"/>
      <c r="SV11"/>
      <c r="SW11"/>
      <c r="SX11"/>
      <c r="SY11"/>
      <c r="SZ11"/>
      <c r="TA11"/>
      <c r="TB11"/>
      <c r="TC11"/>
      <c r="TD11"/>
      <c r="TE11"/>
      <c r="TF11"/>
      <c r="TG11"/>
      <c r="TH11"/>
      <c r="TI11"/>
      <c r="TJ11"/>
      <c r="TK11"/>
      <c r="TL11"/>
      <c r="TM11"/>
      <c r="TN11"/>
      <c r="TO11"/>
      <c r="TP11"/>
      <c r="TQ11"/>
      <c r="TR11"/>
      <c r="TS11"/>
      <c r="TT11"/>
      <c r="TU11"/>
      <c r="TV11"/>
      <c r="TW11"/>
      <c r="TX11"/>
      <c r="TY11"/>
      <c r="TZ11"/>
      <c r="UA11"/>
      <c r="UB11"/>
      <c r="UC11"/>
      <c r="UD11"/>
      <c r="UE11"/>
      <c r="UF11"/>
      <c r="UG11"/>
      <c r="UH11"/>
      <c r="UI11"/>
      <c r="UJ11"/>
      <c r="UK11"/>
      <c r="UL11"/>
      <c r="UM11"/>
      <c r="UN11"/>
      <c r="UO11"/>
      <c r="UP11"/>
      <c r="UQ11"/>
      <c r="UR11"/>
      <c r="US11"/>
      <c r="UT11"/>
      <c r="UU11"/>
      <c r="UV11"/>
      <c r="UW11"/>
      <c r="UX11"/>
      <c r="UY11"/>
      <c r="UZ11"/>
      <c r="VA11"/>
      <c r="VB11"/>
      <c r="VC11"/>
      <c r="VD11"/>
      <c r="VE11"/>
      <c r="VF11"/>
      <c r="VG11"/>
      <c r="VH11"/>
      <c r="VI11"/>
      <c r="VJ11"/>
      <c r="VK11"/>
      <c r="VL11"/>
      <c r="VM11"/>
      <c r="VN11"/>
      <c r="VO11"/>
      <c r="VP11"/>
      <c r="VQ11"/>
      <c r="VR11"/>
      <c r="VS11"/>
      <c r="VT11"/>
      <c r="VU11"/>
      <c r="VV11"/>
      <c r="VW11"/>
      <c r="VX11"/>
      <c r="VY11"/>
      <c r="VZ11"/>
      <c r="WA11"/>
      <c r="WB11"/>
      <c r="WC11"/>
      <c r="WD11"/>
      <c r="WE11"/>
      <c r="WF11"/>
      <c r="WG11"/>
      <c r="WH11"/>
      <c r="WI11"/>
      <c r="WJ11"/>
      <c r="WK11"/>
      <c r="WL11"/>
      <c r="WM11"/>
      <c r="WN11"/>
      <c r="WO11"/>
      <c r="WP11"/>
      <c r="WQ11"/>
      <c r="WR11"/>
      <c r="WS11"/>
      <c r="WT11"/>
      <c r="WU11"/>
      <c r="WV11"/>
      <c r="WW11"/>
      <c r="WX11"/>
      <c r="WY11"/>
      <c r="WZ11"/>
      <c r="XA11"/>
      <c r="XB11"/>
      <c r="XC11"/>
      <c r="XD11"/>
      <c r="XE11"/>
      <c r="XF11"/>
      <c r="XG11"/>
      <c r="XH11"/>
      <c r="XI11"/>
      <c r="XJ11"/>
      <c r="XK11"/>
      <c r="XL11"/>
      <c r="XM11"/>
      <c r="XN11"/>
      <c r="XO11"/>
      <c r="XP11"/>
      <c r="XQ11"/>
      <c r="XR11"/>
      <c r="XS11"/>
      <c r="XT11"/>
      <c r="XU11"/>
      <c r="XV11"/>
      <c r="XW11"/>
      <c r="XX11"/>
      <c r="XY11"/>
      <c r="XZ11"/>
      <c r="YA11"/>
      <c r="YB11"/>
      <c r="YC11"/>
      <c r="YD11"/>
      <c r="YE11"/>
      <c r="YF11"/>
      <c r="YG11"/>
      <c r="YH11"/>
      <c r="YI11"/>
      <c r="YJ11"/>
      <c r="YK11"/>
      <c r="YL11"/>
      <c r="YM11"/>
      <c r="YN11"/>
      <c r="YO11"/>
      <c r="YP11"/>
      <c r="YQ11"/>
      <c r="YR11"/>
      <c r="YS11"/>
      <c r="YT11"/>
      <c r="YU11"/>
      <c r="YV11"/>
      <c r="YW11"/>
      <c r="YX11"/>
      <c r="YY11"/>
      <c r="YZ11"/>
      <c r="ZA11"/>
      <c r="ZB11"/>
      <c r="ZC11"/>
      <c r="ZD11"/>
      <c r="ZE11"/>
      <c r="ZF11"/>
      <c r="ZG11"/>
      <c r="ZH11"/>
      <c r="ZI11"/>
      <c r="ZJ11"/>
      <c r="ZK11"/>
      <c r="ZL11"/>
      <c r="ZM11"/>
      <c r="ZN11"/>
      <c r="ZO11"/>
      <c r="ZP11"/>
      <c r="ZQ11"/>
      <c r="ZR11"/>
      <c r="ZS11"/>
      <c r="ZT11"/>
      <c r="ZU11"/>
      <c r="ZV11"/>
      <c r="ZW11"/>
      <c r="ZX11"/>
      <c r="ZY11"/>
      <c r="ZZ11"/>
      <c r="AAA11"/>
      <c r="AAB11"/>
      <c r="AAC11"/>
      <c r="AAD11"/>
      <c r="AAE11"/>
      <c r="AAF11"/>
      <c r="AAG11"/>
      <c r="AAH11"/>
      <c r="AAI11"/>
      <c r="AAJ11"/>
      <c r="AAK11"/>
      <c r="AAL11"/>
      <c r="AAM11"/>
      <c r="AAN11"/>
      <c r="AAO11"/>
      <c r="AAP11"/>
      <c r="AAQ11"/>
      <c r="AAR11"/>
      <c r="AAS11"/>
      <c r="AAT11"/>
      <c r="AAU11"/>
      <c r="AAV11"/>
      <c r="AAW11"/>
      <c r="AAX11"/>
      <c r="AAY11"/>
      <c r="AAZ11"/>
      <c r="ABA11"/>
      <c r="ABB11"/>
      <c r="ABC11"/>
      <c r="ABD11"/>
      <c r="ABE11"/>
      <c r="ABF11"/>
      <c r="ABG11"/>
      <c r="ABH11"/>
      <c r="ABI11"/>
      <c r="ABJ11"/>
      <c r="ABK11"/>
      <c r="ABL11"/>
      <c r="ABM11"/>
      <c r="ABN11"/>
      <c r="ABO11"/>
      <c r="ABP11"/>
      <c r="ABQ11"/>
      <c r="ABR11"/>
      <c r="ABS11"/>
      <c r="ABT11"/>
      <c r="ABU11"/>
      <c r="ABV11"/>
      <c r="ABW11"/>
      <c r="ABX11"/>
      <c r="ABY11"/>
      <c r="ABZ11"/>
      <c r="ACA11"/>
      <c r="ACB11"/>
      <c r="ACC11"/>
      <c r="ACD11"/>
      <c r="ACE11"/>
      <c r="ACF11"/>
      <c r="ACG11"/>
      <c r="ACH11"/>
      <c r="ACI11"/>
      <c r="ACJ11"/>
      <c r="ACK11"/>
      <c r="ACL11"/>
      <c r="ACM11"/>
      <c r="ACN11"/>
      <c r="ACO11"/>
      <c r="ACP11"/>
      <c r="ACQ11"/>
      <c r="ACR11"/>
      <c r="ACS11"/>
      <c r="ACT11"/>
      <c r="ACU11"/>
      <c r="ACV11"/>
      <c r="ACW11"/>
      <c r="ACX11"/>
      <c r="ACY11"/>
      <c r="ACZ11"/>
      <c r="ADA11"/>
      <c r="ADB11"/>
      <c r="ADC11"/>
      <c r="ADD11"/>
      <c r="ADE11"/>
      <c r="ADF11"/>
      <c r="ADG11"/>
      <c r="ADH11"/>
      <c r="ADI11"/>
      <c r="ADJ11"/>
      <c r="ADK11"/>
      <c r="ADL11"/>
      <c r="ADM11"/>
      <c r="ADN11"/>
      <c r="ADO11"/>
      <c r="ADP11"/>
      <c r="ADQ11"/>
      <c r="ADR11"/>
      <c r="ADS11"/>
      <c r="ADT11"/>
      <c r="ADU11"/>
      <c r="ADV11"/>
      <c r="ADW11"/>
      <c r="ADX11"/>
      <c r="ADY11"/>
      <c r="ADZ11"/>
      <c r="AEA11"/>
      <c r="AEB11"/>
      <c r="AEC11"/>
      <c r="AED11"/>
      <c r="AEE11"/>
      <c r="AEF11"/>
      <c r="AEG11"/>
      <c r="AEH11"/>
      <c r="AEI11"/>
      <c r="AEJ11"/>
      <c r="AEK11"/>
      <c r="AEL11"/>
      <c r="AEM11"/>
      <c r="AEN11"/>
      <c r="AEO11"/>
      <c r="AEP11"/>
      <c r="AEQ11"/>
      <c r="AER11"/>
      <c r="AES11"/>
      <c r="AET11"/>
      <c r="AEU11"/>
      <c r="AEV11"/>
      <c r="AEW11"/>
      <c r="AEX11"/>
      <c r="AEY11"/>
      <c r="AEZ11"/>
      <c r="AFA11"/>
      <c r="AFB11"/>
      <c r="AFC11"/>
      <c r="AFD11"/>
      <c r="AFE11"/>
      <c r="AFF11"/>
      <c r="AFG11"/>
      <c r="AFH11"/>
      <c r="AFI11"/>
      <c r="AFJ11"/>
      <c r="AFK11"/>
      <c r="AFL11"/>
      <c r="AFM11"/>
      <c r="AFN11"/>
      <c r="AFO11"/>
      <c r="AFP11"/>
      <c r="AFQ11"/>
      <c r="AFR11"/>
      <c r="AFS11"/>
      <c r="AFT11"/>
      <c r="AFU11"/>
      <c r="AFV11"/>
      <c r="AFW11"/>
      <c r="AFX11"/>
      <c r="AFY11"/>
      <c r="AFZ11"/>
      <c r="AGA11"/>
      <c r="AGB11"/>
      <c r="AGC11"/>
      <c r="AGD11"/>
      <c r="AGE11"/>
      <c r="AGF11"/>
      <c r="AGG11"/>
      <c r="AGH11"/>
      <c r="AGI11"/>
      <c r="AGJ11"/>
      <c r="AGK11"/>
      <c r="AGL11"/>
      <c r="AGM11"/>
      <c r="AGN11"/>
      <c r="AGO11"/>
      <c r="AGP11"/>
      <c r="AGQ11"/>
      <c r="AGR11"/>
      <c r="AGS11"/>
      <c r="AGT11"/>
      <c r="AGU11"/>
      <c r="AGV11"/>
      <c r="AGW11"/>
      <c r="AGX11"/>
      <c r="AGY11"/>
      <c r="AGZ11"/>
      <c r="AHA11"/>
      <c r="AHB11"/>
      <c r="AHC11"/>
      <c r="AHD11"/>
      <c r="AHE11"/>
      <c r="AHF11"/>
      <c r="AHG11"/>
      <c r="AHH11"/>
      <c r="AHI11"/>
      <c r="AHJ11"/>
      <c r="AHK11"/>
      <c r="AHL11"/>
      <c r="AHM11"/>
      <c r="AHN11"/>
      <c r="AHO11"/>
      <c r="AHP11"/>
      <c r="AHQ11"/>
      <c r="AHR11"/>
      <c r="AHS11"/>
      <c r="AHT11"/>
      <c r="AHU11"/>
      <c r="AHV11"/>
      <c r="AHW11"/>
      <c r="AHX11"/>
      <c r="AHY11"/>
      <c r="AHZ11"/>
      <c r="AIA11"/>
      <c r="AIB11"/>
      <c r="AIC11"/>
      <c r="AID11"/>
      <c r="AIE11"/>
      <c r="AIF11"/>
      <c r="AIG11"/>
      <c r="AIH11"/>
      <c r="AII11"/>
      <c r="AIJ11"/>
      <c r="AIK11"/>
      <c r="AIL11"/>
      <c r="AIM11"/>
      <c r="AIN11"/>
      <c r="AIO11"/>
      <c r="AIP11"/>
      <c r="AIQ11"/>
      <c r="AIR11"/>
      <c r="AIS11"/>
      <c r="AIT11"/>
      <c r="AIU11"/>
      <c r="AIV11"/>
      <c r="AIW11"/>
      <c r="AIX11"/>
      <c r="AIY11"/>
      <c r="AIZ11"/>
      <c r="AJA11"/>
      <c r="AJB11"/>
      <c r="AJC11"/>
      <c r="AJD11"/>
      <c r="AJE11"/>
      <c r="AJF11"/>
      <c r="AJG11"/>
      <c r="AJH11"/>
      <c r="AJI11"/>
      <c r="AJJ11"/>
      <c r="AJK11"/>
      <c r="AJL11"/>
      <c r="AJM11"/>
      <c r="AJN11"/>
      <c r="AJO11"/>
      <c r="AJP11"/>
      <c r="AJQ11"/>
      <c r="AJR11"/>
      <c r="AJS11"/>
      <c r="AJT11"/>
      <c r="AJU11"/>
      <c r="AJV11"/>
      <c r="AJW11"/>
      <c r="AJX11"/>
      <c r="AJY11"/>
      <c r="AJZ11"/>
      <c r="AKA11"/>
      <c r="AKB11"/>
      <c r="AKC11"/>
      <c r="AKD11"/>
      <c r="AKE11"/>
      <c r="AKF11"/>
      <c r="AKG11"/>
      <c r="AKH11"/>
      <c r="AKI11"/>
      <c r="AKJ11"/>
      <c r="AKK11"/>
      <c r="AKL11"/>
      <c r="AKM11"/>
      <c r="AKN11"/>
      <c r="AKO11"/>
      <c r="AKP11"/>
      <c r="AKQ11"/>
      <c r="AKR11"/>
      <c r="AKS11"/>
      <c r="AKT11"/>
      <c r="AKU11"/>
      <c r="AKV11"/>
      <c r="AKW11"/>
      <c r="AKX11"/>
      <c r="AKY11"/>
      <c r="AKZ11"/>
      <c r="ALA11"/>
      <c r="ALB11"/>
      <c r="ALC11"/>
      <c r="ALD11"/>
      <c r="ALE11"/>
      <c r="ALF11"/>
      <c r="ALG11"/>
      <c r="ALH11"/>
      <c r="ALI11"/>
      <c r="ALJ11"/>
      <c r="ALK11"/>
      <c r="ALL11"/>
      <c r="ALM11"/>
      <c r="ALN11"/>
      <c r="ALO11"/>
      <c r="ALP11"/>
      <c r="ALQ11"/>
      <c r="ALR11"/>
      <c r="ALS11"/>
      <c r="ALT11"/>
      <c r="ALU11"/>
      <c r="ALV11"/>
      <c r="ALW11"/>
      <c r="ALX11"/>
      <c r="ALY11"/>
      <c r="ALZ11"/>
      <c r="AMA11"/>
      <c r="AMB11"/>
      <c r="AMC11"/>
      <c r="AMD11"/>
      <c r="AME11"/>
      <c r="AMF11"/>
      <c r="AMG11"/>
      <c r="AMH11"/>
      <c r="AMI11"/>
      <c r="AMJ11"/>
    </row>
    <row r="12" spans="1:1024" ht="25.5" customHeight="1" x14ac:dyDescent="0.25">
      <c r="A12"/>
      <c r="B12" s="245"/>
      <c r="C12" s="243"/>
      <c r="D12" s="246" t="s">
        <v>616</v>
      </c>
      <c r="E12" s="247"/>
      <c r="F12" s="247" t="s">
        <v>620</v>
      </c>
      <c r="G12" s="248"/>
      <c r="H12" s="247" t="s">
        <v>618</v>
      </c>
      <c r="I12" s="247"/>
      <c r="J12" s="252" t="s">
        <v>1422</v>
      </c>
      <c r="K12" s="248"/>
      <c r="L12" s="249"/>
      <c r="M12" s="249"/>
      <c r="N12"/>
      <c r="O12"/>
      <c r="P12"/>
      <c r="Q12"/>
      <c r="R12"/>
      <c r="S12"/>
      <c r="T12"/>
      <c r="U12"/>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c r="FK12"/>
      <c r="FL12"/>
      <c r="FM12"/>
      <c r="FN12"/>
      <c r="FO12"/>
      <c r="FP12"/>
      <c r="FQ12"/>
      <c r="FR12"/>
      <c r="FS12"/>
      <c r="FT12"/>
      <c r="FU12"/>
      <c r="FV12"/>
      <c r="FW12"/>
      <c r="FX12"/>
      <c r="FY12"/>
      <c r="FZ12"/>
      <c r="GA12"/>
      <c r="GB12"/>
      <c r="GC12"/>
      <c r="GD12"/>
      <c r="GE12"/>
      <c r="GF12"/>
      <c r="GG12"/>
      <c r="GH12"/>
      <c r="GI12"/>
      <c r="GJ12"/>
      <c r="GK12"/>
      <c r="GL12"/>
      <c r="GM12"/>
      <c r="GN12"/>
      <c r="GO12"/>
      <c r="GP12"/>
      <c r="GQ12"/>
      <c r="GR12"/>
      <c r="GS12"/>
      <c r="GT12"/>
      <c r="GU12"/>
      <c r="GV12"/>
      <c r="GW12"/>
      <c r="GX12"/>
      <c r="GY12"/>
      <c r="GZ12"/>
      <c r="HA12"/>
      <c r="HB12"/>
      <c r="HC12"/>
      <c r="HD12"/>
      <c r="HE12"/>
      <c r="HF12"/>
      <c r="HG12"/>
      <c r="HH12"/>
      <c r="HI12"/>
      <c r="HJ12"/>
      <c r="HK12"/>
      <c r="HL12"/>
      <c r="HM12"/>
      <c r="HN12"/>
      <c r="HO12"/>
      <c r="HP12"/>
      <c r="HQ12"/>
      <c r="HR12"/>
      <c r="HS12"/>
      <c r="HT12"/>
      <c r="HU12"/>
      <c r="HV12"/>
      <c r="HW12"/>
      <c r="HX12"/>
      <c r="HY12"/>
      <c r="HZ12"/>
      <c r="IA12"/>
      <c r="IB12"/>
      <c r="IC12"/>
      <c r="ID12"/>
      <c r="IE12"/>
      <c r="IF12"/>
      <c r="IG12"/>
      <c r="IH12"/>
      <c r="II12"/>
      <c r="IJ12"/>
      <c r="IK12"/>
      <c r="IL12"/>
      <c r="IM12"/>
      <c r="IN12"/>
      <c r="IO12"/>
      <c r="IP12"/>
      <c r="IQ12"/>
      <c r="IR12"/>
      <c r="IS12"/>
      <c r="IT12"/>
      <c r="IU12"/>
      <c r="IV12"/>
      <c r="IW12"/>
      <c r="IX12"/>
      <c r="IY12"/>
      <c r="IZ12"/>
      <c r="JA12"/>
      <c r="JB12"/>
      <c r="JC12"/>
      <c r="JD12"/>
      <c r="JE12"/>
      <c r="JF12"/>
      <c r="JG12"/>
      <c r="JH12"/>
      <c r="JI12"/>
      <c r="JJ12"/>
      <c r="JK12"/>
      <c r="JL12"/>
      <c r="JM12"/>
      <c r="JN12"/>
      <c r="JO12"/>
      <c r="JP12"/>
      <c r="JQ12"/>
      <c r="JR12"/>
      <c r="JS12"/>
      <c r="JT12"/>
      <c r="JU12"/>
      <c r="JV12"/>
      <c r="JW12"/>
      <c r="JX12"/>
      <c r="JY12"/>
      <c r="JZ12"/>
      <c r="KA12"/>
      <c r="KB12"/>
      <c r="KC12"/>
      <c r="KD12"/>
      <c r="KE12"/>
      <c r="KF12"/>
      <c r="KG12"/>
      <c r="KH12"/>
      <c r="KI12"/>
      <c r="KJ12"/>
      <c r="KK12"/>
      <c r="KL12"/>
      <c r="KM12"/>
      <c r="KN12"/>
      <c r="KO12"/>
      <c r="KP12"/>
      <c r="KQ12"/>
      <c r="KR12"/>
      <c r="KS12"/>
      <c r="KT12"/>
      <c r="KU12"/>
      <c r="KV12"/>
      <c r="KW12"/>
      <c r="KX12"/>
      <c r="KY12"/>
      <c r="KZ12"/>
      <c r="LA12"/>
      <c r="LB12"/>
      <c r="LC12"/>
      <c r="LD12"/>
      <c r="LE12"/>
      <c r="LF12"/>
      <c r="LG12"/>
      <c r="LH12"/>
      <c r="LI12"/>
      <c r="LJ12"/>
      <c r="LK12"/>
      <c r="LL12"/>
      <c r="LM12"/>
      <c r="LN12"/>
      <c r="LO12"/>
      <c r="LP12"/>
      <c r="LQ12"/>
      <c r="LR12"/>
      <c r="LS12"/>
      <c r="LT12"/>
      <c r="LU12"/>
      <c r="LV12"/>
      <c r="LW12"/>
      <c r="LX12"/>
      <c r="LY12"/>
      <c r="LZ12"/>
      <c r="MA12"/>
      <c r="MB12"/>
      <c r="MC12"/>
      <c r="MD12"/>
      <c r="ME12"/>
      <c r="MF12"/>
      <c r="MG12"/>
      <c r="MH12"/>
      <c r="MI12"/>
      <c r="MJ12"/>
      <c r="MK12"/>
      <c r="ML12"/>
      <c r="MM12"/>
      <c r="MN12"/>
      <c r="MO12"/>
      <c r="MP12"/>
      <c r="MQ12"/>
      <c r="MR12"/>
      <c r="MS12"/>
      <c r="MT12"/>
      <c r="MU12"/>
      <c r="MV12"/>
      <c r="MW12"/>
      <c r="MX12"/>
      <c r="MY12"/>
      <c r="MZ12"/>
      <c r="NA12"/>
      <c r="NB12"/>
      <c r="NC12"/>
      <c r="ND12"/>
      <c r="NE12"/>
      <c r="NF12"/>
      <c r="NG12"/>
      <c r="NH12"/>
      <c r="NI12"/>
      <c r="NJ12"/>
      <c r="NK12"/>
      <c r="NL12"/>
      <c r="NM12"/>
      <c r="NN12"/>
      <c r="NO12"/>
      <c r="NP12"/>
      <c r="NQ12"/>
      <c r="NR12"/>
      <c r="NS12"/>
      <c r="NT12"/>
      <c r="NU12"/>
      <c r="NV12"/>
      <c r="NW12"/>
      <c r="NX12"/>
      <c r="NY12"/>
      <c r="NZ12"/>
      <c r="OA12"/>
      <c r="OB12"/>
      <c r="OC12"/>
      <c r="OD12"/>
      <c r="OE12"/>
      <c r="OF12"/>
      <c r="OG12"/>
      <c r="OH12"/>
      <c r="OI12"/>
      <c r="OJ12"/>
      <c r="OK12"/>
      <c r="OL12"/>
      <c r="OM12"/>
      <c r="ON12"/>
      <c r="OO12"/>
      <c r="OP12"/>
      <c r="OQ12"/>
      <c r="OR12"/>
      <c r="OS12"/>
      <c r="OT12"/>
      <c r="OU12"/>
      <c r="OV12"/>
      <c r="OW12"/>
      <c r="OX12"/>
      <c r="OY12"/>
      <c r="OZ12"/>
      <c r="PA12"/>
      <c r="PB12"/>
      <c r="PC12"/>
      <c r="PD12"/>
      <c r="PE12"/>
      <c r="PF12"/>
      <c r="PG12"/>
      <c r="PH12"/>
      <c r="PI12"/>
      <c r="PJ12"/>
      <c r="PK12"/>
      <c r="PL12"/>
      <c r="PM12"/>
      <c r="PN12"/>
      <c r="PO12"/>
      <c r="PP12"/>
      <c r="PQ12"/>
      <c r="PR12"/>
      <c r="PS12"/>
      <c r="PT12"/>
      <c r="PU12"/>
      <c r="PV12"/>
      <c r="PW12"/>
      <c r="PX12"/>
      <c r="PY12"/>
      <c r="PZ12"/>
      <c r="QA12"/>
      <c r="QB12"/>
      <c r="QC12"/>
      <c r="QD12"/>
      <c r="QE12"/>
      <c r="QF12"/>
      <c r="QG12"/>
      <c r="QH12"/>
      <c r="QI12"/>
      <c r="QJ12"/>
      <c r="QK12"/>
      <c r="QL12"/>
      <c r="QM12"/>
      <c r="QN12"/>
      <c r="QO12"/>
      <c r="QP12"/>
      <c r="QQ12"/>
      <c r="QR12"/>
      <c r="QS12"/>
      <c r="QT12"/>
      <c r="QU12"/>
      <c r="QV12"/>
      <c r="QW12"/>
      <c r="QX12"/>
      <c r="QY12"/>
      <c r="QZ12"/>
      <c r="RA12"/>
      <c r="RB12"/>
      <c r="RC12"/>
      <c r="RD12"/>
      <c r="RE12"/>
      <c r="RF12"/>
      <c r="RG12"/>
      <c r="RH12"/>
      <c r="RI12"/>
      <c r="RJ12"/>
      <c r="RK12"/>
      <c r="RL12"/>
      <c r="RM12"/>
      <c r="RN12"/>
      <c r="RO12"/>
      <c r="RP12"/>
      <c r="RQ12"/>
      <c r="RR12"/>
      <c r="RS12"/>
      <c r="RT12"/>
      <c r="RU12"/>
      <c r="RV12"/>
      <c r="RW12"/>
      <c r="RX12"/>
      <c r="RY12"/>
      <c r="RZ12"/>
      <c r="SA12"/>
      <c r="SB12"/>
      <c r="SC12"/>
      <c r="SD12"/>
      <c r="SE12"/>
      <c r="SF12"/>
      <c r="SG12"/>
      <c r="SH12"/>
      <c r="SI12"/>
      <c r="SJ12"/>
      <c r="SK12"/>
      <c r="SL12"/>
      <c r="SM12"/>
      <c r="SN12"/>
      <c r="SO12"/>
      <c r="SP12"/>
      <c r="SQ12"/>
      <c r="SR12"/>
      <c r="SS12"/>
      <c r="ST12"/>
      <c r="SU12"/>
      <c r="SV12"/>
      <c r="SW12"/>
      <c r="SX12"/>
      <c r="SY12"/>
      <c r="SZ12"/>
      <c r="TA12"/>
      <c r="TB12"/>
      <c r="TC12"/>
      <c r="TD12"/>
      <c r="TE12"/>
      <c r="TF12"/>
      <c r="TG12"/>
      <c r="TH12"/>
      <c r="TI12"/>
      <c r="TJ12"/>
      <c r="TK12"/>
      <c r="TL12"/>
      <c r="TM12"/>
      <c r="TN12"/>
      <c r="TO12"/>
      <c r="TP12"/>
      <c r="TQ12"/>
      <c r="TR12"/>
      <c r="TS12"/>
      <c r="TT12"/>
      <c r="TU12"/>
      <c r="TV12"/>
      <c r="TW12"/>
      <c r="TX12"/>
      <c r="TY12"/>
      <c r="TZ12"/>
      <c r="UA12"/>
      <c r="UB12"/>
      <c r="UC12"/>
      <c r="UD12"/>
      <c r="UE12"/>
      <c r="UF12"/>
      <c r="UG12"/>
      <c r="UH12"/>
      <c r="UI12"/>
      <c r="UJ12"/>
      <c r="UK12"/>
      <c r="UL12"/>
      <c r="UM12"/>
      <c r="UN12"/>
      <c r="UO12"/>
      <c r="UP12"/>
      <c r="UQ12"/>
      <c r="UR12"/>
      <c r="US12"/>
      <c r="UT12"/>
      <c r="UU12"/>
      <c r="UV12"/>
      <c r="UW12"/>
      <c r="UX12"/>
      <c r="UY12"/>
      <c r="UZ12"/>
      <c r="VA12"/>
      <c r="VB12"/>
      <c r="VC12"/>
      <c r="VD12"/>
      <c r="VE12"/>
      <c r="VF12"/>
      <c r="VG12"/>
      <c r="VH12"/>
      <c r="VI12"/>
      <c r="VJ12"/>
      <c r="VK12"/>
      <c r="VL12"/>
      <c r="VM12"/>
      <c r="VN12"/>
      <c r="VO12"/>
      <c r="VP12"/>
      <c r="VQ12"/>
      <c r="VR12"/>
      <c r="VS12"/>
      <c r="VT12"/>
      <c r="VU12"/>
      <c r="VV12"/>
      <c r="VW12"/>
      <c r="VX12"/>
      <c r="VY12"/>
      <c r="VZ12"/>
      <c r="WA12"/>
      <c r="WB12"/>
      <c r="WC12"/>
      <c r="WD12"/>
      <c r="WE12"/>
      <c r="WF12"/>
      <c r="WG12"/>
      <c r="WH12"/>
      <c r="WI12"/>
      <c r="WJ12"/>
      <c r="WK12"/>
      <c r="WL12"/>
      <c r="WM12"/>
      <c r="WN12"/>
      <c r="WO12"/>
      <c r="WP12"/>
      <c r="WQ12"/>
      <c r="WR12"/>
      <c r="WS12"/>
      <c r="WT12"/>
      <c r="WU12"/>
      <c r="WV12"/>
      <c r="WW12"/>
      <c r="WX12"/>
      <c r="WY12"/>
      <c r="WZ12"/>
      <c r="XA12"/>
      <c r="XB12"/>
      <c r="XC12"/>
      <c r="XD12"/>
      <c r="XE12"/>
      <c r="XF12"/>
      <c r="XG12"/>
      <c r="XH12"/>
      <c r="XI12"/>
      <c r="XJ12"/>
      <c r="XK12"/>
      <c r="XL12"/>
      <c r="XM12"/>
      <c r="XN12"/>
      <c r="XO12"/>
      <c r="XP12"/>
      <c r="XQ12"/>
      <c r="XR12"/>
      <c r="XS12"/>
      <c r="XT12"/>
      <c r="XU12"/>
      <c r="XV12"/>
      <c r="XW12"/>
      <c r="XX12"/>
      <c r="XY12"/>
      <c r="XZ12"/>
      <c r="YA12"/>
      <c r="YB12"/>
      <c r="YC12"/>
      <c r="YD12"/>
      <c r="YE12"/>
      <c r="YF12"/>
      <c r="YG12"/>
      <c r="YH12"/>
      <c r="YI12"/>
      <c r="YJ12"/>
      <c r="YK12"/>
      <c r="YL12"/>
      <c r="YM12"/>
      <c r="YN12"/>
      <c r="YO12"/>
      <c r="YP12"/>
      <c r="YQ12"/>
      <c r="YR12"/>
      <c r="YS12"/>
      <c r="YT12"/>
      <c r="YU12"/>
      <c r="YV12"/>
      <c r="YW12"/>
      <c r="YX12"/>
      <c r="YY12"/>
      <c r="YZ12"/>
      <c r="ZA12"/>
      <c r="ZB12"/>
      <c r="ZC12"/>
      <c r="ZD12"/>
      <c r="ZE12"/>
      <c r="ZF12"/>
      <c r="ZG12"/>
      <c r="ZH12"/>
      <c r="ZI12"/>
      <c r="ZJ12"/>
      <c r="ZK12"/>
      <c r="ZL12"/>
      <c r="ZM12"/>
      <c r="ZN12"/>
      <c r="ZO12"/>
      <c r="ZP12"/>
      <c r="ZQ12"/>
      <c r="ZR12"/>
      <c r="ZS12"/>
      <c r="ZT12"/>
      <c r="ZU12"/>
      <c r="ZV12"/>
      <c r="ZW12"/>
      <c r="ZX12"/>
      <c r="ZY12"/>
      <c r="ZZ12"/>
      <c r="AAA12"/>
      <c r="AAB12"/>
      <c r="AAC12"/>
      <c r="AAD12"/>
      <c r="AAE12"/>
      <c r="AAF12"/>
      <c r="AAG12"/>
      <c r="AAH12"/>
      <c r="AAI12"/>
      <c r="AAJ12"/>
      <c r="AAK12"/>
      <c r="AAL12"/>
      <c r="AAM12"/>
      <c r="AAN12"/>
      <c r="AAO12"/>
      <c r="AAP12"/>
      <c r="AAQ12"/>
      <c r="AAR12"/>
      <c r="AAS12"/>
      <c r="AAT12"/>
      <c r="AAU12"/>
      <c r="AAV12"/>
      <c r="AAW12"/>
      <c r="AAX12"/>
      <c r="AAY12"/>
      <c r="AAZ12"/>
      <c r="ABA12"/>
      <c r="ABB12"/>
      <c r="ABC12"/>
      <c r="ABD12"/>
      <c r="ABE12"/>
      <c r="ABF12"/>
      <c r="ABG12"/>
      <c r="ABH12"/>
      <c r="ABI12"/>
      <c r="ABJ12"/>
      <c r="ABK12"/>
      <c r="ABL12"/>
      <c r="ABM12"/>
      <c r="ABN12"/>
      <c r="ABO12"/>
      <c r="ABP12"/>
      <c r="ABQ12"/>
      <c r="ABR12"/>
      <c r="ABS12"/>
      <c r="ABT12"/>
      <c r="ABU12"/>
      <c r="ABV12"/>
      <c r="ABW12"/>
      <c r="ABX12"/>
      <c r="ABY12"/>
      <c r="ABZ12"/>
      <c r="ACA12"/>
      <c r="ACB12"/>
      <c r="ACC12"/>
      <c r="ACD12"/>
      <c r="ACE12"/>
      <c r="ACF12"/>
      <c r="ACG12"/>
      <c r="ACH12"/>
      <c r="ACI12"/>
      <c r="ACJ12"/>
      <c r="ACK12"/>
      <c r="ACL12"/>
      <c r="ACM12"/>
      <c r="ACN12"/>
      <c r="ACO12"/>
      <c r="ACP12"/>
      <c r="ACQ12"/>
      <c r="ACR12"/>
      <c r="ACS12"/>
      <c r="ACT12"/>
      <c r="ACU12"/>
      <c r="ACV12"/>
      <c r="ACW12"/>
      <c r="ACX12"/>
      <c r="ACY12"/>
      <c r="ACZ12"/>
      <c r="ADA12"/>
      <c r="ADB12"/>
      <c r="ADC12"/>
      <c r="ADD12"/>
      <c r="ADE12"/>
      <c r="ADF12"/>
      <c r="ADG12"/>
      <c r="ADH12"/>
      <c r="ADI12"/>
      <c r="ADJ12"/>
      <c r="ADK12"/>
      <c r="ADL12"/>
      <c r="ADM12"/>
      <c r="ADN12"/>
      <c r="ADO12"/>
      <c r="ADP12"/>
      <c r="ADQ12"/>
      <c r="ADR12"/>
      <c r="ADS12"/>
      <c r="ADT12"/>
      <c r="ADU12"/>
      <c r="ADV12"/>
      <c r="ADW12"/>
      <c r="ADX12"/>
      <c r="ADY12"/>
      <c r="ADZ12"/>
      <c r="AEA12"/>
      <c r="AEB12"/>
      <c r="AEC12"/>
      <c r="AED12"/>
      <c r="AEE12"/>
      <c r="AEF12"/>
      <c r="AEG12"/>
      <c r="AEH12"/>
      <c r="AEI12"/>
      <c r="AEJ12"/>
      <c r="AEK12"/>
      <c r="AEL12"/>
      <c r="AEM12"/>
      <c r="AEN12"/>
      <c r="AEO12"/>
      <c r="AEP12"/>
      <c r="AEQ12"/>
      <c r="AER12"/>
      <c r="AES12"/>
      <c r="AET12"/>
      <c r="AEU12"/>
      <c r="AEV12"/>
      <c r="AEW12"/>
      <c r="AEX12"/>
      <c r="AEY12"/>
      <c r="AEZ12"/>
      <c r="AFA12"/>
      <c r="AFB12"/>
      <c r="AFC12"/>
      <c r="AFD12"/>
      <c r="AFE12"/>
      <c r="AFF12"/>
      <c r="AFG12"/>
      <c r="AFH12"/>
      <c r="AFI12"/>
      <c r="AFJ12"/>
      <c r="AFK12"/>
      <c r="AFL12"/>
      <c r="AFM12"/>
      <c r="AFN12"/>
      <c r="AFO12"/>
      <c r="AFP12"/>
      <c r="AFQ12"/>
      <c r="AFR12"/>
      <c r="AFS12"/>
      <c r="AFT12"/>
      <c r="AFU12"/>
      <c r="AFV12"/>
      <c r="AFW12"/>
      <c r="AFX12"/>
      <c r="AFY12"/>
      <c r="AFZ12"/>
      <c r="AGA12"/>
      <c r="AGB12"/>
      <c r="AGC12"/>
      <c r="AGD12"/>
      <c r="AGE12"/>
      <c r="AGF12"/>
      <c r="AGG12"/>
      <c r="AGH12"/>
      <c r="AGI12"/>
      <c r="AGJ12"/>
      <c r="AGK12"/>
      <c r="AGL12"/>
      <c r="AGM12"/>
      <c r="AGN12"/>
      <c r="AGO12"/>
      <c r="AGP12"/>
      <c r="AGQ12"/>
      <c r="AGR12"/>
      <c r="AGS12"/>
      <c r="AGT12"/>
      <c r="AGU12"/>
      <c r="AGV12"/>
      <c r="AGW12"/>
      <c r="AGX12"/>
      <c r="AGY12"/>
      <c r="AGZ12"/>
      <c r="AHA12"/>
      <c r="AHB12"/>
      <c r="AHC12"/>
      <c r="AHD12"/>
      <c r="AHE12"/>
      <c r="AHF12"/>
      <c r="AHG12"/>
      <c r="AHH12"/>
      <c r="AHI12"/>
      <c r="AHJ12"/>
      <c r="AHK12"/>
      <c r="AHL12"/>
      <c r="AHM12"/>
      <c r="AHN12"/>
      <c r="AHO12"/>
      <c r="AHP12"/>
      <c r="AHQ12"/>
      <c r="AHR12"/>
      <c r="AHS12"/>
      <c r="AHT12"/>
      <c r="AHU12"/>
      <c r="AHV12"/>
      <c r="AHW12"/>
      <c r="AHX12"/>
      <c r="AHY12"/>
      <c r="AHZ12"/>
      <c r="AIA12"/>
      <c r="AIB12"/>
      <c r="AIC12"/>
      <c r="AID12"/>
      <c r="AIE12"/>
      <c r="AIF12"/>
      <c r="AIG12"/>
      <c r="AIH12"/>
      <c r="AII12"/>
      <c r="AIJ12"/>
      <c r="AIK12"/>
      <c r="AIL12"/>
      <c r="AIM12"/>
      <c r="AIN12"/>
      <c r="AIO12"/>
      <c r="AIP12"/>
      <c r="AIQ12"/>
      <c r="AIR12"/>
      <c r="AIS12"/>
      <c r="AIT12"/>
      <c r="AIU12"/>
      <c r="AIV12"/>
      <c r="AIW12"/>
      <c r="AIX12"/>
      <c r="AIY12"/>
      <c r="AIZ12"/>
      <c r="AJA12"/>
      <c r="AJB12"/>
      <c r="AJC12"/>
      <c r="AJD12"/>
      <c r="AJE12"/>
      <c r="AJF12"/>
      <c r="AJG12"/>
      <c r="AJH12"/>
      <c r="AJI12"/>
      <c r="AJJ12"/>
      <c r="AJK12"/>
      <c r="AJL12"/>
      <c r="AJM12"/>
      <c r="AJN12"/>
      <c r="AJO12"/>
      <c r="AJP12"/>
      <c r="AJQ12"/>
      <c r="AJR12"/>
      <c r="AJS12"/>
      <c r="AJT12"/>
      <c r="AJU12"/>
      <c r="AJV12"/>
      <c r="AJW12"/>
      <c r="AJX12"/>
      <c r="AJY12"/>
      <c r="AJZ12"/>
      <c r="AKA12"/>
      <c r="AKB12"/>
      <c r="AKC12"/>
      <c r="AKD12"/>
      <c r="AKE12"/>
      <c r="AKF12"/>
      <c r="AKG12"/>
      <c r="AKH12"/>
      <c r="AKI12"/>
      <c r="AKJ12"/>
      <c r="AKK12"/>
      <c r="AKL12"/>
      <c r="AKM12"/>
      <c r="AKN12"/>
      <c r="AKO12"/>
      <c r="AKP12"/>
      <c r="AKQ12"/>
      <c r="AKR12"/>
      <c r="AKS12"/>
      <c r="AKT12"/>
      <c r="AKU12"/>
      <c r="AKV12"/>
      <c r="AKW12"/>
      <c r="AKX12"/>
      <c r="AKY12"/>
      <c r="AKZ12"/>
      <c r="ALA12"/>
      <c r="ALB12"/>
      <c r="ALC12"/>
      <c r="ALD12"/>
      <c r="ALE12"/>
      <c r="ALF12"/>
      <c r="ALG12"/>
      <c r="ALH12"/>
      <c r="ALI12"/>
      <c r="ALJ12"/>
      <c r="ALK12"/>
      <c r="ALL12"/>
      <c r="ALM12"/>
      <c r="ALN12"/>
      <c r="ALO12"/>
      <c r="ALP12"/>
      <c r="ALQ12"/>
      <c r="ALR12"/>
      <c r="ALS12"/>
      <c r="ALT12"/>
      <c r="ALU12"/>
      <c r="ALV12"/>
      <c r="ALW12"/>
      <c r="ALX12"/>
      <c r="ALY12"/>
      <c r="ALZ12"/>
      <c r="AMA12"/>
      <c r="AMB12"/>
      <c r="AMC12"/>
      <c r="AMD12"/>
      <c r="AME12"/>
      <c r="AMF12"/>
      <c r="AMG12"/>
      <c r="AMH12"/>
      <c r="AMI12"/>
      <c r="AMJ12"/>
    </row>
    <row r="13" spans="1:1024" ht="25.5" customHeight="1" x14ac:dyDescent="0.25">
      <c r="A13"/>
      <c r="B13" s="245"/>
      <c r="C13" s="243"/>
      <c r="D13" s="246" t="s">
        <v>619</v>
      </c>
      <c r="E13" s="247"/>
      <c r="F13" s="247" t="s">
        <v>617</v>
      </c>
      <c r="G13" s="248"/>
      <c r="H13" s="247" t="s">
        <v>621</v>
      </c>
      <c r="I13" s="247"/>
      <c r="J13" s="252" t="s">
        <v>1423</v>
      </c>
      <c r="K13" s="248"/>
      <c r="L13" s="249"/>
      <c r="M13" s="249"/>
      <c r="N13"/>
      <c r="O13"/>
      <c r="P13"/>
      <c r="Q13"/>
      <c r="R13"/>
      <c r="S13"/>
      <c r="T13"/>
      <c r="U13"/>
      <c r="V13"/>
      <c r="W13"/>
      <c r="X13"/>
      <c r="Y13"/>
      <c r="Z13"/>
      <c r="AA13"/>
      <c r="AB13"/>
      <c r="AC13"/>
      <c r="AD13"/>
      <c r="AE13"/>
      <c r="AF13"/>
      <c r="AG13"/>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c r="DW13"/>
      <c r="DX13"/>
      <c r="DY13"/>
      <c r="DZ13"/>
      <c r="EA13"/>
      <c r="EB13"/>
      <c r="EC13"/>
      <c r="ED13"/>
      <c r="EE13"/>
      <c r="EF13"/>
      <c r="EG13"/>
      <c r="EH13"/>
      <c r="EI13"/>
      <c r="EJ13"/>
      <c r="EK13"/>
      <c r="EL13"/>
      <c r="EM13"/>
      <c r="EN13"/>
      <c r="EO13"/>
      <c r="EP13"/>
      <c r="EQ13"/>
      <c r="ER13"/>
      <c r="ES13"/>
      <c r="ET13"/>
      <c r="EU13"/>
      <c r="EV13"/>
      <c r="EW13"/>
      <c r="EX13"/>
      <c r="EY13"/>
      <c r="EZ13"/>
      <c r="FA13"/>
      <c r="FB13"/>
      <c r="FC13"/>
      <c r="FD13"/>
      <c r="FE13"/>
      <c r="FF13"/>
      <c r="FG13"/>
      <c r="FH13"/>
      <c r="FI13"/>
      <c r="FJ13"/>
      <c r="FK13"/>
      <c r="FL13"/>
      <c r="FM13"/>
      <c r="FN13"/>
      <c r="FO13"/>
      <c r="FP13"/>
      <c r="FQ13"/>
      <c r="FR13"/>
      <c r="FS13"/>
      <c r="FT13"/>
      <c r="FU13"/>
      <c r="FV13"/>
      <c r="FW13"/>
      <c r="FX13"/>
      <c r="FY13"/>
      <c r="FZ13"/>
      <c r="GA13"/>
      <c r="GB13"/>
      <c r="GC13"/>
      <c r="GD13"/>
      <c r="GE13"/>
      <c r="GF13"/>
      <c r="GG13"/>
      <c r="GH13"/>
      <c r="GI13"/>
      <c r="GJ13"/>
      <c r="GK13"/>
      <c r="GL13"/>
      <c r="GM13"/>
      <c r="GN13"/>
      <c r="GO13"/>
      <c r="GP13"/>
      <c r="GQ13"/>
      <c r="GR13"/>
      <c r="GS13"/>
      <c r="GT13"/>
      <c r="GU13"/>
      <c r="GV13"/>
      <c r="GW13"/>
      <c r="GX13"/>
      <c r="GY13"/>
      <c r="GZ13"/>
      <c r="HA13"/>
      <c r="HB13"/>
      <c r="HC13"/>
      <c r="HD13"/>
      <c r="HE13"/>
      <c r="HF13"/>
      <c r="HG13"/>
      <c r="HH13"/>
      <c r="HI13"/>
      <c r="HJ13"/>
      <c r="HK13"/>
      <c r="HL13"/>
      <c r="HM13"/>
      <c r="HN13"/>
      <c r="HO13"/>
      <c r="HP13"/>
      <c r="HQ13"/>
      <c r="HR13"/>
      <c r="HS13"/>
      <c r="HT13"/>
      <c r="HU13"/>
      <c r="HV13"/>
      <c r="HW13"/>
      <c r="HX13"/>
      <c r="HY13"/>
      <c r="HZ13"/>
      <c r="IA13"/>
      <c r="IB13"/>
      <c r="IC13"/>
      <c r="ID13"/>
      <c r="IE13"/>
      <c r="IF13"/>
      <c r="IG13"/>
      <c r="IH13"/>
      <c r="II13"/>
      <c r="IJ13"/>
      <c r="IK13"/>
      <c r="IL13"/>
      <c r="IM13"/>
      <c r="IN13"/>
      <c r="IO13"/>
      <c r="IP13"/>
      <c r="IQ13"/>
      <c r="IR13"/>
      <c r="IS13"/>
      <c r="IT13"/>
      <c r="IU13"/>
      <c r="IV13"/>
      <c r="IW13"/>
      <c r="IX13"/>
      <c r="IY13"/>
      <c r="IZ13"/>
      <c r="JA13"/>
      <c r="JB13"/>
      <c r="JC13"/>
      <c r="JD13"/>
      <c r="JE13"/>
      <c r="JF13"/>
      <c r="JG13"/>
      <c r="JH13"/>
      <c r="JI13"/>
      <c r="JJ13"/>
      <c r="JK13"/>
      <c r="JL13"/>
      <c r="JM13"/>
      <c r="JN13"/>
      <c r="JO13"/>
      <c r="JP13"/>
      <c r="JQ13"/>
      <c r="JR13"/>
      <c r="JS13"/>
      <c r="JT13"/>
      <c r="JU13"/>
      <c r="JV13"/>
      <c r="JW13"/>
      <c r="JX13"/>
      <c r="JY13"/>
      <c r="JZ13"/>
      <c r="KA13"/>
      <c r="KB13"/>
      <c r="KC13"/>
      <c r="KD13"/>
      <c r="KE13"/>
      <c r="KF13"/>
      <c r="KG13"/>
      <c r="KH13"/>
      <c r="KI13"/>
      <c r="KJ13"/>
      <c r="KK13"/>
      <c r="KL13"/>
      <c r="KM13"/>
      <c r="KN13"/>
      <c r="KO13"/>
      <c r="KP13"/>
      <c r="KQ13"/>
      <c r="KR13"/>
      <c r="KS13"/>
      <c r="KT13"/>
      <c r="KU13"/>
      <c r="KV13"/>
      <c r="KW13"/>
      <c r="KX13"/>
      <c r="KY13"/>
      <c r="KZ13"/>
      <c r="LA13"/>
      <c r="LB13"/>
      <c r="LC13"/>
      <c r="LD13"/>
      <c r="LE13"/>
      <c r="LF13"/>
      <c r="LG13"/>
      <c r="LH13"/>
      <c r="LI13"/>
      <c r="LJ13"/>
      <c r="LK13"/>
      <c r="LL13"/>
      <c r="LM13"/>
      <c r="LN13"/>
      <c r="LO13"/>
      <c r="LP13"/>
      <c r="LQ13"/>
      <c r="LR13"/>
      <c r="LS13"/>
      <c r="LT13"/>
      <c r="LU13"/>
      <c r="LV13"/>
      <c r="LW13"/>
      <c r="LX13"/>
      <c r="LY13"/>
      <c r="LZ13"/>
      <c r="MA13"/>
      <c r="MB13"/>
      <c r="MC13"/>
      <c r="MD13"/>
      <c r="ME13"/>
      <c r="MF13"/>
      <c r="MG13"/>
      <c r="MH13"/>
      <c r="MI13"/>
      <c r="MJ13"/>
      <c r="MK13"/>
      <c r="ML13"/>
      <c r="MM13"/>
      <c r="MN13"/>
      <c r="MO13"/>
      <c r="MP13"/>
      <c r="MQ13"/>
      <c r="MR13"/>
      <c r="MS13"/>
      <c r="MT13"/>
      <c r="MU13"/>
      <c r="MV13"/>
      <c r="MW13"/>
      <c r="MX13"/>
      <c r="MY13"/>
      <c r="MZ13"/>
      <c r="NA13"/>
      <c r="NB13"/>
      <c r="NC13"/>
      <c r="ND13"/>
      <c r="NE13"/>
      <c r="NF13"/>
      <c r="NG13"/>
      <c r="NH13"/>
      <c r="NI13"/>
      <c r="NJ13"/>
      <c r="NK13"/>
      <c r="NL13"/>
      <c r="NM13"/>
      <c r="NN13"/>
      <c r="NO13"/>
      <c r="NP13"/>
      <c r="NQ13"/>
      <c r="NR13"/>
      <c r="NS13"/>
      <c r="NT13"/>
      <c r="NU13"/>
      <c r="NV13"/>
      <c r="NW13"/>
      <c r="NX13"/>
      <c r="NY13"/>
      <c r="NZ13"/>
      <c r="OA13"/>
      <c r="OB13"/>
      <c r="OC13"/>
      <c r="OD13"/>
      <c r="OE13"/>
      <c r="OF13"/>
      <c r="OG13"/>
      <c r="OH13"/>
      <c r="OI13"/>
      <c r="OJ13"/>
      <c r="OK13"/>
      <c r="OL13"/>
      <c r="OM13"/>
      <c r="ON13"/>
      <c r="OO13"/>
      <c r="OP13"/>
      <c r="OQ13"/>
      <c r="OR13"/>
      <c r="OS13"/>
      <c r="OT13"/>
      <c r="OU13"/>
      <c r="OV13"/>
      <c r="OW13"/>
      <c r="OX13"/>
      <c r="OY13"/>
      <c r="OZ13"/>
      <c r="PA13"/>
      <c r="PB13"/>
      <c r="PC13"/>
      <c r="PD13"/>
      <c r="PE13"/>
      <c r="PF13"/>
      <c r="PG13"/>
      <c r="PH13"/>
      <c r="PI13"/>
      <c r="PJ13"/>
      <c r="PK13"/>
      <c r="PL13"/>
      <c r="PM13"/>
      <c r="PN13"/>
      <c r="PO13"/>
      <c r="PP13"/>
      <c r="PQ13"/>
      <c r="PR13"/>
      <c r="PS13"/>
      <c r="PT13"/>
      <c r="PU13"/>
      <c r="PV13"/>
      <c r="PW13"/>
      <c r="PX13"/>
      <c r="PY13"/>
      <c r="PZ13"/>
      <c r="QA13"/>
      <c r="QB13"/>
      <c r="QC13"/>
      <c r="QD13"/>
      <c r="QE13"/>
      <c r="QF13"/>
      <c r="QG13"/>
      <c r="QH13"/>
      <c r="QI13"/>
      <c r="QJ13"/>
      <c r="QK13"/>
      <c r="QL13"/>
      <c r="QM13"/>
      <c r="QN13"/>
      <c r="QO13"/>
      <c r="QP13"/>
      <c r="QQ13"/>
      <c r="QR13"/>
      <c r="QS13"/>
      <c r="QT13"/>
      <c r="QU13"/>
      <c r="QV13"/>
      <c r="QW13"/>
      <c r="QX13"/>
      <c r="QY13"/>
      <c r="QZ13"/>
      <c r="RA13"/>
      <c r="RB13"/>
      <c r="RC13"/>
      <c r="RD13"/>
      <c r="RE13"/>
      <c r="RF13"/>
      <c r="RG13"/>
      <c r="RH13"/>
      <c r="RI13"/>
      <c r="RJ13"/>
      <c r="RK13"/>
      <c r="RL13"/>
      <c r="RM13"/>
      <c r="RN13"/>
      <c r="RO13"/>
      <c r="RP13"/>
      <c r="RQ13"/>
      <c r="RR13"/>
      <c r="RS13"/>
      <c r="RT13"/>
      <c r="RU13"/>
      <c r="RV13"/>
      <c r="RW13"/>
      <c r="RX13"/>
      <c r="RY13"/>
      <c r="RZ13"/>
      <c r="SA13"/>
      <c r="SB13"/>
      <c r="SC13"/>
      <c r="SD13"/>
      <c r="SE13"/>
      <c r="SF13"/>
      <c r="SG13"/>
      <c r="SH13"/>
      <c r="SI13"/>
      <c r="SJ13"/>
      <c r="SK13"/>
      <c r="SL13"/>
      <c r="SM13"/>
      <c r="SN13"/>
      <c r="SO13"/>
      <c r="SP13"/>
      <c r="SQ13"/>
      <c r="SR13"/>
      <c r="SS13"/>
      <c r="ST13"/>
      <c r="SU13"/>
      <c r="SV13"/>
      <c r="SW13"/>
      <c r="SX13"/>
      <c r="SY13"/>
      <c r="SZ13"/>
      <c r="TA13"/>
      <c r="TB13"/>
      <c r="TC13"/>
      <c r="TD13"/>
      <c r="TE13"/>
      <c r="TF13"/>
      <c r="TG13"/>
      <c r="TH13"/>
      <c r="TI13"/>
      <c r="TJ13"/>
      <c r="TK13"/>
      <c r="TL13"/>
      <c r="TM13"/>
      <c r="TN13"/>
      <c r="TO13"/>
      <c r="TP13"/>
      <c r="TQ13"/>
      <c r="TR13"/>
      <c r="TS13"/>
      <c r="TT13"/>
      <c r="TU13"/>
      <c r="TV13"/>
      <c r="TW13"/>
      <c r="TX13"/>
      <c r="TY13"/>
      <c r="TZ13"/>
      <c r="UA13"/>
      <c r="UB13"/>
      <c r="UC13"/>
      <c r="UD13"/>
      <c r="UE13"/>
      <c r="UF13"/>
      <c r="UG13"/>
      <c r="UH13"/>
      <c r="UI13"/>
      <c r="UJ13"/>
      <c r="UK13"/>
      <c r="UL13"/>
      <c r="UM13"/>
      <c r="UN13"/>
      <c r="UO13"/>
      <c r="UP13"/>
      <c r="UQ13"/>
      <c r="UR13"/>
      <c r="US13"/>
      <c r="UT13"/>
      <c r="UU13"/>
      <c r="UV13"/>
      <c r="UW13"/>
      <c r="UX13"/>
      <c r="UY13"/>
      <c r="UZ13"/>
      <c r="VA13"/>
      <c r="VB13"/>
      <c r="VC13"/>
      <c r="VD13"/>
      <c r="VE13"/>
      <c r="VF13"/>
      <c r="VG13"/>
      <c r="VH13"/>
      <c r="VI13"/>
      <c r="VJ13"/>
      <c r="VK13"/>
      <c r="VL13"/>
      <c r="VM13"/>
      <c r="VN13"/>
      <c r="VO13"/>
      <c r="VP13"/>
      <c r="VQ13"/>
      <c r="VR13"/>
      <c r="VS13"/>
      <c r="VT13"/>
      <c r="VU13"/>
      <c r="VV13"/>
      <c r="VW13"/>
      <c r="VX13"/>
      <c r="VY13"/>
      <c r="VZ13"/>
      <c r="WA13"/>
      <c r="WB13"/>
      <c r="WC13"/>
      <c r="WD13"/>
      <c r="WE13"/>
      <c r="WF13"/>
      <c r="WG13"/>
      <c r="WH13"/>
      <c r="WI13"/>
      <c r="WJ13"/>
      <c r="WK13"/>
      <c r="WL13"/>
      <c r="WM13"/>
      <c r="WN13"/>
      <c r="WO13"/>
      <c r="WP13"/>
      <c r="WQ13"/>
      <c r="WR13"/>
      <c r="WS13"/>
      <c r="WT13"/>
      <c r="WU13"/>
      <c r="WV13"/>
      <c r="WW13"/>
      <c r="WX13"/>
      <c r="WY13"/>
      <c r="WZ13"/>
      <c r="XA13"/>
      <c r="XB13"/>
      <c r="XC13"/>
      <c r="XD13"/>
      <c r="XE13"/>
      <c r="XF13"/>
      <c r="XG13"/>
      <c r="XH13"/>
      <c r="XI13"/>
      <c r="XJ13"/>
      <c r="XK13"/>
      <c r="XL13"/>
      <c r="XM13"/>
      <c r="XN13"/>
      <c r="XO13"/>
      <c r="XP13"/>
      <c r="XQ13"/>
      <c r="XR13"/>
      <c r="XS13"/>
      <c r="XT13"/>
      <c r="XU13"/>
      <c r="XV13"/>
      <c r="XW13"/>
      <c r="XX13"/>
      <c r="XY13"/>
      <c r="XZ13"/>
      <c r="YA13"/>
      <c r="YB13"/>
      <c r="YC13"/>
      <c r="YD13"/>
      <c r="YE13"/>
      <c r="YF13"/>
      <c r="YG13"/>
      <c r="YH13"/>
      <c r="YI13"/>
      <c r="YJ13"/>
      <c r="YK13"/>
      <c r="YL13"/>
      <c r="YM13"/>
      <c r="YN13"/>
      <c r="YO13"/>
      <c r="YP13"/>
      <c r="YQ13"/>
      <c r="YR13"/>
      <c r="YS13"/>
      <c r="YT13"/>
      <c r="YU13"/>
      <c r="YV13"/>
      <c r="YW13"/>
      <c r="YX13"/>
      <c r="YY13"/>
      <c r="YZ13"/>
      <c r="ZA13"/>
      <c r="ZB13"/>
      <c r="ZC13"/>
      <c r="ZD13"/>
      <c r="ZE13"/>
      <c r="ZF13"/>
      <c r="ZG13"/>
      <c r="ZH13"/>
      <c r="ZI13"/>
      <c r="ZJ13"/>
      <c r="ZK13"/>
      <c r="ZL13"/>
      <c r="ZM13"/>
      <c r="ZN13"/>
      <c r="ZO13"/>
      <c r="ZP13"/>
      <c r="ZQ13"/>
      <c r="ZR13"/>
      <c r="ZS13"/>
      <c r="ZT13"/>
      <c r="ZU13"/>
      <c r="ZV13"/>
      <c r="ZW13"/>
      <c r="ZX13"/>
      <c r="ZY13"/>
      <c r="ZZ13"/>
      <c r="AAA13"/>
      <c r="AAB13"/>
      <c r="AAC13"/>
      <c r="AAD13"/>
      <c r="AAE13"/>
      <c r="AAF13"/>
      <c r="AAG13"/>
      <c r="AAH13"/>
      <c r="AAI13"/>
      <c r="AAJ13"/>
      <c r="AAK13"/>
      <c r="AAL13"/>
      <c r="AAM13"/>
      <c r="AAN13"/>
      <c r="AAO13"/>
      <c r="AAP13"/>
      <c r="AAQ13"/>
      <c r="AAR13"/>
      <c r="AAS13"/>
      <c r="AAT13"/>
      <c r="AAU13"/>
      <c r="AAV13"/>
      <c r="AAW13"/>
      <c r="AAX13"/>
      <c r="AAY13"/>
      <c r="AAZ13"/>
      <c r="ABA13"/>
      <c r="ABB13"/>
      <c r="ABC13"/>
      <c r="ABD13"/>
      <c r="ABE13"/>
      <c r="ABF13"/>
      <c r="ABG13"/>
      <c r="ABH13"/>
      <c r="ABI13"/>
      <c r="ABJ13"/>
      <c r="ABK13"/>
      <c r="ABL13"/>
      <c r="ABM13"/>
      <c r="ABN13"/>
      <c r="ABO13"/>
      <c r="ABP13"/>
      <c r="ABQ13"/>
      <c r="ABR13"/>
      <c r="ABS13"/>
      <c r="ABT13"/>
      <c r="ABU13"/>
      <c r="ABV13"/>
      <c r="ABW13"/>
      <c r="ABX13"/>
      <c r="ABY13"/>
      <c r="ABZ13"/>
      <c r="ACA13"/>
      <c r="ACB13"/>
      <c r="ACC13"/>
      <c r="ACD13"/>
      <c r="ACE13"/>
      <c r="ACF13"/>
      <c r="ACG13"/>
      <c r="ACH13"/>
      <c r="ACI13"/>
      <c r="ACJ13"/>
      <c r="ACK13"/>
      <c r="ACL13"/>
      <c r="ACM13"/>
      <c r="ACN13"/>
      <c r="ACO13"/>
      <c r="ACP13"/>
      <c r="ACQ13"/>
      <c r="ACR13"/>
      <c r="ACS13"/>
      <c r="ACT13"/>
      <c r="ACU13"/>
      <c r="ACV13"/>
      <c r="ACW13"/>
      <c r="ACX13"/>
      <c r="ACY13"/>
      <c r="ACZ13"/>
      <c r="ADA13"/>
      <c r="ADB13"/>
      <c r="ADC13"/>
      <c r="ADD13"/>
      <c r="ADE13"/>
      <c r="ADF13"/>
      <c r="ADG13"/>
      <c r="ADH13"/>
      <c r="ADI13"/>
      <c r="ADJ13"/>
      <c r="ADK13"/>
      <c r="ADL13"/>
      <c r="ADM13"/>
      <c r="ADN13"/>
      <c r="ADO13"/>
      <c r="ADP13"/>
      <c r="ADQ13"/>
      <c r="ADR13"/>
      <c r="ADS13"/>
      <c r="ADT13"/>
      <c r="ADU13"/>
      <c r="ADV13"/>
      <c r="ADW13"/>
      <c r="ADX13"/>
      <c r="ADY13"/>
      <c r="ADZ13"/>
      <c r="AEA13"/>
      <c r="AEB13"/>
      <c r="AEC13"/>
      <c r="AED13"/>
      <c r="AEE13"/>
      <c r="AEF13"/>
      <c r="AEG13"/>
      <c r="AEH13"/>
      <c r="AEI13"/>
      <c r="AEJ13"/>
      <c r="AEK13"/>
      <c r="AEL13"/>
      <c r="AEM13"/>
      <c r="AEN13"/>
      <c r="AEO13"/>
      <c r="AEP13"/>
      <c r="AEQ13"/>
      <c r="AER13"/>
      <c r="AES13"/>
      <c r="AET13"/>
      <c r="AEU13"/>
      <c r="AEV13"/>
      <c r="AEW13"/>
      <c r="AEX13"/>
      <c r="AEY13"/>
      <c r="AEZ13"/>
      <c r="AFA13"/>
      <c r="AFB13"/>
      <c r="AFC13"/>
      <c r="AFD13"/>
      <c r="AFE13"/>
      <c r="AFF13"/>
      <c r="AFG13"/>
      <c r="AFH13"/>
      <c r="AFI13"/>
      <c r="AFJ13"/>
      <c r="AFK13"/>
      <c r="AFL13"/>
      <c r="AFM13"/>
      <c r="AFN13"/>
      <c r="AFO13"/>
      <c r="AFP13"/>
      <c r="AFQ13"/>
      <c r="AFR13"/>
      <c r="AFS13"/>
      <c r="AFT13"/>
      <c r="AFU13"/>
      <c r="AFV13"/>
      <c r="AFW13"/>
      <c r="AFX13"/>
      <c r="AFY13"/>
      <c r="AFZ13"/>
      <c r="AGA13"/>
      <c r="AGB13"/>
      <c r="AGC13"/>
      <c r="AGD13"/>
      <c r="AGE13"/>
      <c r="AGF13"/>
      <c r="AGG13"/>
      <c r="AGH13"/>
      <c r="AGI13"/>
      <c r="AGJ13"/>
      <c r="AGK13"/>
      <c r="AGL13"/>
      <c r="AGM13"/>
      <c r="AGN13"/>
      <c r="AGO13"/>
      <c r="AGP13"/>
      <c r="AGQ13"/>
      <c r="AGR13"/>
      <c r="AGS13"/>
      <c r="AGT13"/>
      <c r="AGU13"/>
      <c r="AGV13"/>
      <c r="AGW13"/>
      <c r="AGX13"/>
      <c r="AGY13"/>
      <c r="AGZ13"/>
      <c r="AHA13"/>
      <c r="AHB13"/>
      <c r="AHC13"/>
      <c r="AHD13"/>
      <c r="AHE13"/>
      <c r="AHF13"/>
      <c r="AHG13"/>
      <c r="AHH13"/>
      <c r="AHI13"/>
      <c r="AHJ13"/>
      <c r="AHK13"/>
      <c r="AHL13"/>
      <c r="AHM13"/>
      <c r="AHN13"/>
      <c r="AHO13"/>
      <c r="AHP13"/>
      <c r="AHQ13"/>
      <c r="AHR13"/>
      <c r="AHS13"/>
      <c r="AHT13"/>
      <c r="AHU13"/>
      <c r="AHV13"/>
      <c r="AHW13"/>
      <c r="AHX13"/>
      <c r="AHY13"/>
      <c r="AHZ13"/>
      <c r="AIA13"/>
      <c r="AIB13"/>
      <c r="AIC13"/>
      <c r="AID13"/>
      <c r="AIE13"/>
      <c r="AIF13"/>
      <c r="AIG13"/>
      <c r="AIH13"/>
      <c r="AII13"/>
      <c r="AIJ13"/>
      <c r="AIK13"/>
      <c r="AIL13"/>
      <c r="AIM13"/>
      <c r="AIN13"/>
      <c r="AIO13"/>
      <c r="AIP13"/>
      <c r="AIQ13"/>
      <c r="AIR13"/>
      <c r="AIS13"/>
      <c r="AIT13"/>
      <c r="AIU13"/>
      <c r="AIV13"/>
      <c r="AIW13"/>
      <c r="AIX13"/>
      <c r="AIY13"/>
      <c r="AIZ13"/>
      <c r="AJA13"/>
      <c r="AJB13"/>
      <c r="AJC13"/>
      <c r="AJD13"/>
      <c r="AJE13"/>
      <c r="AJF13"/>
      <c r="AJG13"/>
      <c r="AJH13"/>
      <c r="AJI13"/>
      <c r="AJJ13"/>
      <c r="AJK13"/>
      <c r="AJL13"/>
      <c r="AJM13"/>
      <c r="AJN13"/>
      <c r="AJO13"/>
      <c r="AJP13"/>
      <c r="AJQ13"/>
      <c r="AJR13"/>
      <c r="AJS13"/>
      <c r="AJT13"/>
      <c r="AJU13"/>
      <c r="AJV13"/>
      <c r="AJW13"/>
      <c r="AJX13"/>
      <c r="AJY13"/>
      <c r="AJZ13"/>
      <c r="AKA13"/>
      <c r="AKB13"/>
      <c r="AKC13"/>
      <c r="AKD13"/>
      <c r="AKE13"/>
      <c r="AKF13"/>
      <c r="AKG13"/>
      <c r="AKH13"/>
      <c r="AKI13"/>
      <c r="AKJ13"/>
      <c r="AKK13"/>
      <c r="AKL13"/>
      <c r="AKM13"/>
      <c r="AKN13"/>
      <c r="AKO13"/>
      <c r="AKP13"/>
      <c r="AKQ13"/>
      <c r="AKR13"/>
      <c r="AKS13"/>
      <c r="AKT13"/>
      <c r="AKU13"/>
      <c r="AKV13"/>
      <c r="AKW13"/>
      <c r="AKX13"/>
      <c r="AKY13"/>
      <c r="AKZ13"/>
      <c r="ALA13"/>
      <c r="ALB13"/>
      <c r="ALC13"/>
      <c r="ALD13"/>
      <c r="ALE13"/>
      <c r="ALF13"/>
      <c r="ALG13"/>
      <c r="ALH13"/>
      <c r="ALI13"/>
      <c r="ALJ13"/>
      <c r="ALK13"/>
      <c r="ALL13"/>
      <c r="ALM13"/>
      <c r="ALN13"/>
      <c r="ALO13"/>
      <c r="ALP13"/>
      <c r="ALQ13"/>
      <c r="ALR13"/>
      <c r="ALS13"/>
      <c r="ALT13"/>
      <c r="ALU13"/>
      <c r="ALV13"/>
      <c r="ALW13"/>
      <c r="ALX13"/>
      <c r="ALY13"/>
      <c r="ALZ13"/>
      <c r="AMA13"/>
      <c r="AMB13"/>
      <c r="AMC13"/>
      <c r="AMD13"/>
      <c r="AME13"/>
      <c r="AMF13"/>
      <c r="AMG13"/>
      <c r="AMH13"/>
      <c r="AMI13"/>
      <c r="AMJ13"/>
    </row>
    <row r="14" spans="1:1024" ht="25.5" customHeight="1" x14ac:dyDescent="0.25">
      <c r="A14"/>
      <c r="B14" s="245"/>
      <c r="C14" s="243"/>
      <c r="D14" s="246" t="s">
        <v>622</v>
      </c>
      <c r="E14" s="247"/>
      <c r="F14" s="366" t="s">
        <v>623</v>
      </c>
      <c r="G14" s="248"/>
      <c r="H14" s="247" t="s">
        <v>624</v>
      </c>
      <c r="I14" s="247"/>
      <c r="J14" s="252" t="s">
        <v>1477</v>
      </c>
      <c r="K14" s="248"/>
      <c r="L14" s="249"/>
      <c r="M14" s="249"/>
      <c r="N14"/>
      <c r="O14"/>
      <c r="P14"/>
      <c r="Q14"/>
      <c r="R14"/>
      <c r="S14"/>
      <c r="T14"/>
      <c r="U14"/>
      <c r="V14"/>
      <c r="W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c r="DZ14"/>
      <c r="EA14"/>
      <c r="EB14"/>
      <c r="EC14"/>
      <c r="ED14"/>
      <c r="EE14"/>
      <c r="EF14"/>
      <c r="EG14"/>
      <c r="EH14"/>
      <c r="EI14"/>
      <c r="EJ14"/>
      <c r="EK14"/>
      <c r="EL14"/>
      <c r="EM14"/>
      <c r="EN14"/>
      <c r="EO14"/>
      <c r="EP14"/>
      <c r="EQ14"/>
      <c r="ER14"/>
      <c r="ES14"/>
      <c r="ET14"/>
      <c r="EU14"/>
      <c r="EV14"/>
      <c r="EW14"/>
      <c r="EX14"/>
      <c r="EY14"/>
      <c r="EZ14"/>
      <c r="FA14"/>
      <c r="FB14"/>
      <c r="FC14"/>
      <c r="FD14"/>
      <c r="FE14"/>
      <c r="FF14"/>
      <c r="FG14"/>
      <c r="FH14"/>
      <c r="FI14"/>
      <c r="FJ14"/>
      <c r="FK14"/>
      <c r="FL14"/>
      <c r="FM14"/>
      <c r="FN14"/>
      <c r="FO14"/>
      <c r="FP14"/>
      <c r="FQ14"/>
      <c r="FR14"/>
      <c r="FS14"/>
      <c r="FT14"/>
      <c r="FU14"/>
      <c r="FV14"/>
      <c r="FW14"/>
      <c r="FX14"/>
      <c r="FY14"/>
      <c r="FZ14"/>
      <c r="GA14"/>
      <c r="GB14"/>
      <c r="GC14"/>
      <c r="GD14"/>
      <c r="GE14"/>
      <c r="GF14"/>
      <c r="GG14"/>
      <c r="GH14"/>
      <c r="GI14"/>
      <c r="GJ14"/>
      <c r="GK14"/>
      <c r="GL14"/>
      <c r="GM14"/>
      <c r="GN14"/>
      <c r="GO14"/>
      <c r="GP14"/>
      <c r="GQ14"/>
      <c r="GR14"/>
      <c r="GS14"/>
      <c r="GT14"/>
      <c r="GU14"/>
      <c r="GV14"/>
      <c r="GW14"/>
      <c r="GX14"/>
      <c r="GY14"/>
      <c r="GZ14"/>
      <c r="HA14"/>
      <c r="HB14"/>
      <c r="HC14"/>
      <c r="HD14"/>
      <c r="HE14"/>
      <c r="HF14"/>
      <c r="HG14"/>
      <c r="HH14"/>
      <c r="HI14"/>
      <c r="HJ14"/>
      <c r="HK14"/>
      <c r="HL14"/>
      <c r="HM14"/>
      <c r="HN14"/>
      <c r="HO14"/>
      <c r="HP14"/>
      <c r="HQ14"/>
      <c r="HR14"/>
      <c r="HS14"/>
      <c r="HT14"/>
      <c r="HU14"/>
      <c r="HV14"/>
      <c r="HW14"/>
      <c r="HX14"/>
      <c r="HY14"/>
      <c r="HZ14"/>
      <c r="IA14"/>
      <c r="IB14"/>
      <c r="IC14"/>
      <c r="ID14"/>
      <c r="IE14"/>
      <c r="IF14"/>
      <c r="IG14"/>
      <c r="IH14"/>
      <c r="II14"/>
      <c r="IJ14"/>
      <c r="IK14"/>
      <c r="IL14"/>
      <c r="IM14"/>
      <c r="IN14"/>
      <c r="IO14"/>
      <c r="IP14"/>
      <c r="IQ14"/>
      <c r="IR14"/>
      <c r="IS14"/>
      <c r="IT14"/>
      <c r="IU14"/>
      <c r="IV14"/>
      <c r="IW14"/>
      <c r="IX14"/>
      <c r="IY14"/>
      <c r="IZ14"/>
      <c r="JA14"/>
      <c r="JB14"/>
      <c r="JC14"/>
      <c r="JD14"/>
      <c r="JE14"/>
      <c r="JF14"/>
      <c r="JG14"/>
      <c r="JH14"/>
      <c r="JI14"/>
      <c r="JJ14"/>
      <c r="JK14"/>
      <c r="JL14"/>
      <c r="JM14"/>
      <c r="JN14"/>
      <c r="JO14"/>
      <c r="JP14"/>
      <c r="JQ14"/>
      <c r="JR14"/>
      <c r="JS14"/>
      <c r="JT14"/>
      <c r="JU14"/>
      <c r="JV14"/>
      <c r="JW14"/>
      <c r="JX14"/>
      <c r="JY14"/>
      <c r="JZ14"/>
      <c r="KA14"/>
      <c r="KB14"/>
      <c r="KC14"/>
      <c r="KD14"/>
      <c r="KE14"/>
      <c r="KF14"/>
      <c r="KG14"/>
      <c r="KH14"/>
      <c r="KI14"/>
      <c r="KJ14"/>
      <c r="KK14"/>
      <c r="KL14"/>
      <c r="KM14"/>
      <c r="KN14"/>
      <c r="KO14"/>
      <c r="KP14"/>
      <c r="KQ14"/>
      <c r="KR14"/>
      <c r="KS14"/>
      <c r="KT14"/>
      <c r="KU14"/>
      <c r="KV14"/>
      <c r="KW14"/>
      <c r="KX14"/>
      <c r="KY14"/>
      <c r="KZ14"/>
      <c r="LA14"/>
      <c r="LB14"/>
      <c r="LC14"/>
      <c r="LD14"/>
      <c r="LE14"/>
      <c r="LF14"/>
      <c r="LG14"/>
      <c r="LH14"/>
      <c r="LI14"/>
      <c r="LJ14"/>
      <c r="LK14"/>
      <c r="LL14"/>
      <c r="LM14"/>
      <c r="LN14"/>
      <c r="LO14"/>
      <c r="LP14"/>
      <c r="LQ14"/>
      <c r="LR14"/>
      <c r="LS14"/>
      <c r="LT14"/>
      <c r="LU14"/>
      <c r="LV14"/>
      <c r="LW14"/>
      <c r="LX14"/>
      <c r="LY14"/>
      <c r="LZ14"/>
      <c r="MA14"/>
      <c r="MB14"/>
      <c r="MC14"/>
      <c r="MD14"/>
      <c r="ME14"/>
      <c r="MF14"/>
      <c r="MG14"/>
      <c r="MH14"/>
      <c r="MI14"/>
      <c r="MJ14"/>
      <c r="MK14"/>
      <c r="ML14"/>
      <c r="MM14"/>
      <c r="MN14"/>
      <c r="MO14"/>
      <c r="MP14"/>
      <c r="MQ14"/>
      <c r="MR14"/>
      <c r="MS14"/>
      <c r="MT14"/>
      <c r="MU14"/>
      <c r="MV14"/>
      <c r="MW14"/>
      <c r="MX14"/>
      <c r="MY14"/>
      <c r="MZ14"/>
      <c r="NA14"/>
      <c r="NB14"/>
      <c r="NC14"/>
      <c r="ND14"/>
      <c r="NE14"/>
      <c r="NF14"/>
      <c r="NG14"/>
      <c r="NH14"/>
      <c r="NI14"/>
      <c r="NJ14"/>
      <c r="NK14"/>
      <c r="NL14"/>
      <c r="NM14"/>
      <c r="NN14"/>
      <c r="NO14"/>
      <c r="NP14"/>
      <c r="NQ14"/>
      <c r="NR14"/>
      <c r="NS14"/>
      <c r="NT14"/>
      <c r="NU14"/>
      <c r="NV14"/>
      <c r="NW14"/>
      <c r="NX14"/>
      <c r="NY14"/>
      <c r="NZ14"/>
      <c r="OA14"/>
      <c r="OB14"/>
      <c r="OC14"/>
      <c r="OD14"/>
      <c r="OE14"/>
      <c r="OF14"/>
      <c r="OG14"/>
      <c r="OH14"/>
      <c r="OI14"/>
      <c r="OJ14"/>
      <c r="OK14"/>
      <c r="OL14"/>
      <c r="OM14"/>
      <c r="ON14"/>
      <c r="OO14"/>
      <c r="OP14"/>
      <c r="OQ14"/>
      <c r="OR14"/>
      <c r="OS14"/>
      <c r="OT14"/>
      <c r="OU14"/>
      <c r="OV14"/>
      <c r="OW14"/>
      <c r="OX14"/>
      <c r="OY14"/>
      <c r="OZ14"/>
      <c r="PA14"/>
      <c r="PB14"/>
      <c r="PC14"/>
      <c r="PD14"/>
      <c r="PE14"/>
      <c r="PF14"/>
      <c r="PG14"/>
      <c r="PH14"/>
      <c r="PI14"/>
      <c r="PJ14"/>
      <c r="PK14"/>
      <c r="PL14"/>
      <c r="PM14"/>
      <c r="PN14"/>
      <c r="PO14"/>
      <c r="PP14"/>
      <c r="PQ14"/>
      <c r="PR14"/>
      <c r="PS14"/>
      <c r="PT14"/>
      <c r="PU14"/>
      <c r="PV14"/>
      <c r="PW14"/>
      <c r="PX14"/>
      <c r="PY14"/>
      <c r="PZ14"/>
      <c r="QA14"/>
      <c r="QB14"/>
      <c r="QC14"/>
      <c r="QD14"/>
      <c r="QE14"/>
      <c r="QF14"/>
      <c r="QG14"/>
      <c r="QH14"/>
      <c r="QI14"/>
      <c r="QJ14"/>
      <c r="QK14"/>
      <c r="QL14"/>
      <c r="QM14"/>
      <c r="QN14"/>
      <c r="QO14"/>
      <c r="QP14"/>
      <c r="QQ14"/>
      <c r="QR14"/>
      <c r="QS14"/>
      <c r="QT14"/>
      <c r="QU14"/>
      <c r="QV14"/>
      <c r="QW14"/>
      <c r="QX14"/>
      <c r="QY14"/>
      <c r="QZ14"/>
      <c r="RA14"/>
      <c r="RB14"/>
      <c r="RC14"/>
      <c r="RD14"/>
      <c r="RE14"/>
      <c r="RF14"/>
      <c r="RG14"/>
      <c r="RH14"/>
      <c r="RI14"/>
      <c r="RJ14"/>
      <c r="RK14"/>
      <c r="RL14"/>
      <c r="RM14"/>
      <c r="RN14"/>
      <c r="RO14"/>
      <c r="RP14"/>
      <c r="RQ14"/>
      <c r="RR14"/>
      <c r="RS14"/>
      <c r="RT14"/>
      <c r="RU14"/>
      <c r="RV14"/>
      <c r="RW14"/>
      <c r="RX14"/>
      <c r="RY14"/>
      <c r="RZ14"/>
      <c r="SA14"/>
      <c r="SB14"/>
      <c r="SC14"/>
      <c r="SD14"/>
      <c r="SE14"/>
      <c r="SF14"/>
      <c r="SG14"/>
      <c r="SH14"/>
      <c r="SI14"/>
      <c r="SJ14"/>
      <c r="SK14"/>
      <c r="SL14"/>
      <c r="SM14"/>
      <c r="SN14"/>
      <c r="SO14"/>
      <c r="SP14"/>
      <c r="SQ14"/>
      <c r="SR14"/>
      <c r="SS14"/>
      <c r="ST14"/>
      <c r="SU14"/>
      <c r="SV14"/>
      <c r="SW14"/>
      <c r="SX14"/>
      <c r="SY14"/>
      <c r="SZ14"/>
      <c r="TA14"/>
      <c r="TB14"/>
      <c r="TC14"/>
      <c r="TD14"/>
      <c r="TE14"/>
      <c r="TF14"/>
      <c r="TG14"/>
      <c r="TH14"/>
      <c r="TI14"/>
      <c r="TJ14"/>
      <c r="TK14"/>
      <c r="TL14"/>
      <c r="TM14"/>
      <c r="TN14"/>
      <c r="TO14"/>
      <c r="TP14"/>
      <c r="TQ14"/>
      <c r="TR14"/>
      <c r="TS14"/>
      <c r="TT14"/>
      <c r="TU14"/>
      <c r="TV14"/>
      <c r="TW14"/>
      <c r="TX14"/>
      <c r="TY14"/>
      <c r="TZ14"/>
      <c r="UA14"/>
      <c r="UB14"/>
      <c r="UC14"/>
      <c r="UD14"/>
      <c r="UE14"/>
      <c r="UF14"/>
      <c r="UG14"/>
      <c r="UH14"/>
      <c r="UI14"/>
      <c r="UJ14"/>
      <c r="UK14"/>
      <c r="UL14"/>
      <c r="UM14"/>
      <c r="UN14"/>
      <c r="UO14"/>
      <c r="UP14"/>
      <c r="UQ14"/>
      <c r="UR14"/>
      <c r="US14"/>
      <c r="UT14"/>
      <c r="UU14"/>
      <c r="UV14"/>
      <c r="UW14"/>
      <c r="UX14"/>
      <c r="UY14"/>
      <c r="UZ14"/>
      <c r="VA14"/>
      <c r="VB14"/>
      <c r="VC14"/>
      <c r="VD14"/>
      <c r="VE14"/>
      <c r="VF14"/>
      <c r="VG14"/>
      <c r="VH14"/>
      <c r="VI14"/>
      <c r="VJ14"/>
      <c r="VK14"/>
      <c r="VL14"/>
      <c r="VM14"/>
      <c r="VN14"/>
      <c r="VO14"/>
      <c r="VP14"/>
      <c r="VQ14"/>
      <c r="VR14"/>
      <c r="VS14"/>
      <c r="VT14"/>
      <c r="VU14"/>
      <c r="VV14"/>
      <c r="VW14"/>
      <c r="VX14"/>
      <c r="VY14"/>
      <c r="VZ14"/>
      <c r="WA14"/>
      <c r="WB14"/>
      <c r="WC14"/>
      <c r="WD14"/>
      <c r="WE14"/>
      <c r="WF14"/>
      <c r="WG14"/>
      <c r="WH14"/>
      <c r="WI14"/>
      <c r="WJ14"/>
      <c r="WK14"/>
      <c r="WL14"/>
      <c r="WM14"/>
      <c r="WN14"/>
      <c r="WO14"/>
      <c r="WP14"/>
      <c r="WQ14"/>
      <c r="WR14"/>
      <c r="WS14"/>
      <c r="WT14"/>
      <c r="WU14"/>
      <c r="WV14"/>
      <c r="WW14"/>
      <c r="WX14"/>
      <c r="WY14"/>
      <c r="WZ14"/>
      <c r="XA14"/>
      <c r="XB14"/>
      <c r="XC14"/>
      <c r="XD14"/>
      <c r="XE14"/>
      <c r="XF14"/>
      <c r="XG14"/>
      <c r="XH14"/>
      <c r="XI14"/>
      <c r="XJ14"/>
      <c r="XK14"/>
      <c r="XL14"/>
      <c r="XM14"/>
      <c r="XN14"/>
      <c r="XO14"/>
      <c r="XP14"/>
      <c r="XQ14"/>
      <c r="XR14"/>
      <c r="XS14"/>
      <c r="XT14"/>
      <c r="XU14"/>
      <c r="XV14"/>
      <c r="XW14"/>
      <c r="XX14"/>
      <c r="XY14"/>
      <c r="XZ14"/>
      <c r="YA14"/>
      <c r="YB14"/>
      <c r="YC14"/>
      <c r="YD14"/>
      <c r="YE14"/>
      <c r="YF14"/>
      <c r="YG14"/>
      <c r="YH14"/>
      <c r="YI14"/>
      <c r="YJ14"/>
      <c r="YK14"/>
      <c r="YL14"/>
      <c r="YM14"/>
      <c r="YN14"/>
      <c r="YO14"/>
      <c r="YP14"/>
      <c r="YQ14"/>
      <c r="YR14"/>
      <c r="YS14"/>
      <c r="YT14"/>
      <c r="YU14"/>
      <c r="YV14"/>
      <c r="YW14"/>
      <c r="YX14"/>
      <c r="YY14"/>
      <c r="YZ14"/>
      <c r="ZA14"/>
      <c r="ZB14"/>
      <c r="ZC14"/>
      <c r="ZD14"/>
      <c r="ZE14"/>
      <c r="ZF14"/>
      <c r="ZG14"/>
      <c r="ZH14"/>
      <c r="ZI14"/>
      <c r="ZJ14"/>
      <c r="ZK14"/>
      <c r="ZL14"/>
      <c r="ZM14"/>
      <c r="ZN14"/>
      <c r="ZO14"/>
      <c r="ZP14"/>
      <c r="ZQ14"/>
      <c r="ZR14"/>
      <c r="ZS14"/>
      <c r="ZT14"/>
      <c r="ZU14"/>
      <c r="ZV14"/>
      <c r="ZW14"/>
      <c r="ZX14"/>
      <c r="ZY14"/>
      <c r="ZZ14"/>
      <c r="AAA14"/>
      <c r="AAB14"/>
      <c r="AAC14"/>
      <c r="AAD14"/>
      <c r="AAE14"/>
      <c r="AAF14"/>
      <c r="AAG14"/>
      <c r="AAH14"/>
      <c r="AAI14"/>
      <c r="AAJ14"/>
      <c r="AAK14"/>
      <c r="AAL14"/>
      <c r="AAM14"/>
      <c r="AAN14"/>
      <c r="AAO14"/>
      <c r="AAP14"/>
      <c r="AAQ14"/>
      <c r="AAR14"/>
      <c r="AAS14"/>
      <c r="AAT14"/>
      <c r="AAU14"/>
      <c r="AAV14"/>
      <c r="AAW14"/>
      <c r="AAX14"/>
      <c r="AAY14"/>
      <c r="AAZ14"/>
      <c r="ABA14"/>
      <c r="ABB14"/>
      <c r="ABC14"/>
      <c r="ABD14"/>
      <c r="ABE14"/>
      <c r="ABF14"/>
      <c r="ABG14"/>
      <c r="ABH14"/>
      <c r="ABI14"/>
      <c r="ABJ14"/>
      <c r="ABK14"/>
      <c r="ABL14"/>
      <c r="ABM14"/>
      <c r="ABN14"/>
      <c r="ABO14"/>
      <c r="ABP14"/>
      <c r="ABQ14"/>
      <c r="ABR14"/>
      <c r="ABS14"/>
      <c r="ABT14"/>
      <c r="ABU14"/>
      <c r="ABV14"/>
      <c r="ABW14"/>
      <c r="ABX14"/>
      <c r="ABY14"/>
      <c r="ABZ14"/>
      <c r="ACA14"/>
      <c r="ACB14"/>
      <c r="ACC14"/>
      <c r="ACD14"/>
      <c r="ACE14"/>
      <c r="ACF14"/>
      <c r="ACG14"/>
      <c r="ACH14"/>
      <c r="ACI14"/>
      <c r="ACJ14"/>
      <c r="ACK14"/>
      <c r="ACL14"/>
      <c r="ACM14"/>
      <c r="ACN14"/>
      <c r="ACO14"/>
      <c r="ACP14"/>
      <c r="ACQ14"/>
      <c r="ACR14"/>
      <c r="ACS14"/>
      <c r="ACT14"/>
      <c r="ACU14"/>
      <c r="ACV14"/>
      <c r="ACW14"/>
      <c r="ACX14"/>
      <c r="ACY14"/>
      <c r="ACZ14"/>
      <c r="ADA14"/>
      <c r="ADB14"/>
      <c r="ADC14"/>
      <c r="ADD14"/>
      <c r="ADE14"/>
      <c r="ADF14"/>
      <c r="ADG14"/>
      <c r="ADH14"/>
      <c r="ADI14"/>
      <c r="ADJ14"/>
      <c r="ADK14"/>
      <c r="ADL14"/>
      <c r="ADM14"/>
      <c r="ADN14"/>
      <c r="ADO14"/>
      <c r="ADP14"/>
      <c r="ADQ14"/>
      <c r="ADR14"/>
      <c r="ADS14"/>
      <c r="ADT14"/>
      <c r="ADU14"/>
      <c r="ADV14"/>
      <c r="ADW14"/>
      <c r="ADX14"/>
      <c r="ADY14"/>
      <c r="ADZ14"/>
      <c r="AEA14"/>
      <c r="AEB14"/>
      <c r="AEC14"/>
      <c r="AED14"/>
      <c r="AEE14"/>
      <c r="AEF14"/>
      <c r="AEG14"/>
      <c r="AEH14"/>
      <c r="AEI14"/>
      <c r="AEJ14"/>
      <c r="AEK14"/>
      <c r="AEL14"/>
      <c r="AEM14"/>
      <c r="AEN14"/>
      <c r="AEO14"/>
      <c r="AEP14"/>
      <c r="AEQ14"/>
      <c r="AER14"/>
      <c r="AES14"/>
      <c r="AET14"/>
      <c r="AEU14"/>
      <c r="AEV14"/>
      <c r="AEW14"/>
      <c r="AEX14"/>
      <c r="AEY14"/>
      <c r="AEZ14"/>
      <c r="AFA14"/>
      <c r="AFB14"/>
      <c r="AFC14"/>
      <c r="AFD14"/>
      <c r="AFE14"/>
      <c r="AFF14"/>
      <c r="AFG14"/>
      <c r="AFH14"/>
      <c r="AFI14"/>
      <c r="AFJ14"/>
      <c r="AFK14"/>
      <c r="AFL14"/>
      <c r="AFM14"/>
      <c r="AFN14"/>
      <c r="AFO14"/>
      <c r="AFP14"/>
      <c r="AFQ14"/>
      <c r="AFR14"/>
      <c r="AFS14"/>
      <c r="AFT14"/>
      <c r="AFU14"/>
      <c r="AFV14"/>
      <c r="AFW14"/>
      <c r="AFX14"/>
      <c r="AFY14"/>
      <c r="AFZ14"/>
      <c r="AGA14"/>
      <c r="AGB14"/>
      <c r="AGC14"/>
      <c r="AGD14"/>
      <c r="AGE14"/>
      <c r="AGF14"/>
      <c r="AGG14"/>
      <c r="AGH14"/>
      <c r="AGI14"/>
      <c r="AGJ14"/>
      <c r="AGK14"/>
      <c r="AGL14"/>
      <c r="AGM14"/>
      <c r="AGN14"/>
      <c r="AGO14"/>
      <c r="AGP14"/>
      <c r="AGQ14"/>
      <c r="AGR14"/>
      <c r="AGS14"/>
      <c r="AGT14"/>
      <c r="AGU14"/>
      <c r="AGV14"/>
      <c r="AGW14"/>
      <c r="AGX14"/>
      <c r="AGY14"/>
      <c r="AGZ14"/>
      <c r="AHA14"/>
      <c r="AHB14"/>
      <c r="AHC14"/>
      <c r="AHD14"/>
      <c r="AHE14"/>
      <c r="AHF14"/>
      <c r="AHG14"/>
      <c r="AHH14"/>
      <c r="AHI14"/>
      <c r="AHJ14"/>
      <c r="AHK14"/>
      <c r="AHL14"/>
      <c r="AHM14"/>
      <c r="AHN14"/>
      <c r="AHO14"/>
      <c r="AHP14"/>
      <c r="AHQ14"/>
      <c r="AHR14"/>
      <c r="AHS14"/>
      <c r="AHT14"/>
      <c r="AHU14"/>
      <c r="AHV14"/>
      <c r="AHW14"/>
      <c r="AHX14"/>
      <c r="AHY14"/>
      <c r="AHZ14"/>
      <c r="AIA14"/>
      <c r="AIB14"/>
      <c r="AIC14"/>
      <c r="AID14"/>
      <c r="AIE14"/>
      <c r="AIF14"/>
      <c r="AIG14"/>
      <c r="AIH14"/>
      <c r="AII14"/>
      <c r="AIJ14"/>
      <c r="AIK14"/>
      <c r="AIL14"/>
      <c r="AIM14"/>
      <c r="AIN14"/>
      <c r="AIO14"/>
      <c r="AIP14"/>
      <c r="AIQ14"/>
      <c r="AIR14"/>
      <c r="AIS14"/>
      <c r="AIT14"/>
      <c r="AIU14"/>
      <c r="AIV14"/>
      <c r="AIW14"/>
      <c r="AIX14"/>
      <c r="AIY14"/>
      <c r="AIZ14"/>
      <c r="AJA14"/>
      <c r="AJB14"/>
      <c r="AJC14"/>
      <c r="AJD14"/>
      <c r="AJE14"/>
      <c r="AJF14"/>
      <c r="AJG14"/>
      <c r="AJH14"/>
      <c r="AJI14"/>
      <c r="AJJ14"/>
      <c r="AJK14"/>
      <c r="AJL14"/>
      <c r="AJM14"/>
      <c r="AJN14"/>
      <c r="AJO14"/>
      <c r="AJP14"/>
      <c r="AJQ14"/>
      <c r="AJR14"/>
      <c r="AJS14"/>
      <c r="AJT14"/>
      <c r="AJU14"/>
      <c r="AJV14"/>
      <c r="AJW14"/>
      <c r="AJX14"/>
      <c r="AJY14"/>
      <c r="AJZ14"/>
      <c r="AKA14"/>
      <c r="AKB14"/>
      <c r="AKC14"/>
      <c r="AKD14"/>
      <c r="AKE14"/>
      <c r="AKF14"/>
      <c r="AKG14"/>
      <c r="AKH14"/>
      <c r="AKI14"/>
      <c r="AKJ14"/>
      <c r="AKK14"/>
      <c r="AKL14"/>
      <c r="AKM14"/>
      <c r="AKN14"/>
      <c r="AKO14"/>
      <c r="AKP14"/>
      <c r="AKQ14"/>
      <c r="AKR14"/>
      <c r="AKS14"/>
      <c r="AKT14"/>
      <c r="AKU14"/>
      <c r="AKV14"/>
      <c r="AKW14"/>
      <c r="AKX14"/>
      <c r="AKY14"/>
      <c r="AKZ14"/>
      <c r="ALA14"/>
      <c r="ALB14"/>
      <c r="ALC14"/>
      <c r="ALD14"/>
      <c r="ALE14"/>
      <c r="ALF14"/>
      <c r="ALG14"/>
      <c r="ALH14"/>
      <c r="ALI14"/>
      <c r="ALJ14"/>
      <c r="ALK14"/>
      <c r="ALL14"/>
      <c r="ALM14"/>
      <c r="ALN14"/>
      <c r="ALO14"/>
      <c r="ALP14"/>
      <c r="ALQ14"/>
      <c r="ALR14"/>
      <c r="ALS14"/>
      <c r="ALT14"/>
      <c r="ALU14"/>
      <c r="ALV14"/>
      <c r="ALW14"/>
      <c r="ALX14"/>
      <c r="ALY14"/>
      <c r="ALZ14"/>
      <c r="AMA14"/>
      <c r="AMB14"/>
      <c r="AMC14"/>
      <c r="AMD14"/>
      <c r="AME14"/>
      <c r="AMF14"/>
      <c r="AMG14"/>
      <c r="AMH14"/>
      <c r="AMI14"/>
      <c r="AMJ14"/>
    </row>
    <row r="15" spans="1:1024" ht="25.5" customHeight="1" x14ac:dyDescent="0.25">
      <c r="A15"/>
      <c r="B15" s="245"/>
      <c r="C15" s="243"/>
      <c r="D15" s="246" t="s">
        <v>625</v>
      </c>
      <c r="E15" s="247"/>
      <c r="F15" s="247"/>
      <c r="G15" s="248"/>
      <c r="H15" s="247" t="s">
        <v>626</v>
      </c>
      <c r="I15" s="247"/>
      <c r="J15" s="247"/>
      <c r="K15" s="248"/>
      <c r="L15" s="249"/>
      <c r="M15" s="249"/>
      <c r="N15"/>
      <c r="O15"/>
      <c r="P15"/>
      <c r="Q15"/>
      <c r="R15"/>
      <c r="S15"/>
      <c r="T15"/>
      <c r="U15"/>
      <c r="V15"/>
      <c r="W1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c r="DT15"/>
      <c r="DU15"/>
      <c r="DV15"/>
      <c r="DW15"/>
      <c r="DX15"/>
      <c r="DY15"/>
      <c r="DZ15"/>
      <c r="EA15"/>
      <c r="EB15"/>
      <c r="EC15"/>
      <c r="ED15"/>
      <c r="EE15"/>
      <c r="EF15"/>
      <c r="EG15"/>
      <c r="EH15"/>
      <c r="EI15"/>
      <c r="EJ15"/>
      <c r="EK15"/>
      <c r="EL15"/>
      <c r="EM15"/>
      <c r="EN15"/>
      <c r="EO15"/>
      <c r="EP15"/>
      <c r="EQ15"/>
      <c r="ER15"/>
      <c r="ES15"/>
      <c r="ET15"/>
      <c r="EU15"/>
      <c r="EV15"/>
      <c r="EW15"/>
      <c r="EX15"/>
      <c r="EY15"/>
      <c r="EZ15"/>
      <c r="FA15"/>
      <c r="FB15"/>
      <c r="FC15"/>
      <c r="FD15"/>
      <c r="FE15"/>
      <c r="FF15"/>
      <c r="FG15"/>
      <c r="FH15"/>
      <c r="FI15"/>
      <c r="FJ15"/>
      <c r="FK15"/>
      <c r="FL15"/>
      <c r="FM15"/>
      <c r="FN15"/>
      <c r="FO15"/>
      <c r="FP15"/>
      <c r="FQ15"/>
      <c r="FR15"/>
      <c r="FS15"/>
      <c r="FT15"/>
      <c r="FU15"/>
      <c r="FV15"/>
      <c r="FW15"/>
      <c r="FX15"/>
      <c r="FY15"/>
      <c r="FZ15"/>
      <c r="GA15"/>
      <c r="GB15"/>
      <c r="GC15"/>
      <c r="GD15"/>
      <c r="GE15"/>
      <c r="GF15"/>
      <c r="GG15"/>
      <c r="GH15"/>
      <c r="GI15"/>
      <c r="GJ15"/>
      <c r="GK15"/>
      <c r="GL15"/>
      <c r="GM15"/>
      <c r="GN15"/>
      <c r="GO15"/>
      <c r="GP15"/>
      <c r="GQ15"/>
      <c r="GR15"/>
      <c r="GS15"/>
      <c r="GT15"/>
      <c r="GU15"/>
      <c r="GV15"/>
      <c r="GW15"/>
      <c r="GX15"/>
      <c r="GY15"/>
      <c r="GZ15"/>
      <c r="HA15"/>
      <c r="HB15"/>
      <c r="HC15"/>
      <c r="HD15"/>
      <c r="HE15"/>
      <c r="HF15"/>
      <c r="HG15"/>
      <c r="HH15"/>
      <c r="HI15"/>
      <c r="HJ15"/>
      <c r="HK15"/>
      <c r="HL15"/>
      <c r="HM15"/>
      <c r="HN15"/>
      <c r="HO15"/>
      <c r="HP15"/>
      <c r="HQ15"/>
      <c r="HR15"/>
      <c r="HS15"/>
      <c r="HT15"/>
      <c r="HU15"/>
      <c r="HV15"/>
      <c r="HW15"/>
      <c r="HX15"/>
      <c r="HY15"/>
      <c r="HZ15"/>
      <c r="IA15"/>
      <c r="IB15"/>
      <c r="IC15"/>
      <c r="ID15"/>
      <c r="IE15"/>
      <c r="IF15"/>
      <c r="IG15"/>
      <c r="IH15"/>
      <c r="II15"/>
      <c r="IJ15"/>
      <c r="IK15"/>
      <c r="IL15"/>
      <c r="IM15"/>
      <c r="IN15"/>
      <c r="IO15"/>
      <c r="IP15"/>
      <c r="IQ15"/>
      <c r="IR15"/>
      <c r="IS15"/>
      <c r="IT15"/>
      <c r="IU15"/>
      <c r="IV15"/>
      <c r="IW15"/>
      <c r="IX15"/>
      <c r="IY15"/>
      <c r="IZ15"/>
      <c r="JA15"/>
      <c r="JB15"/>
      <c r="JC15"/>
      <c r="JD15"/>
      <c r="JE15"/>
      <c r="JF15"/>
      <c r="JG15"/>
      <c r="JH15"/>
      <c r="JI15"/>
      <c r="JJ15"/>
      <c r="JK15"/>
      <c r="JL15"/>
      <c r="JM15"/>
      <c r="JN15"/>
      <c r="JO15"/>
      <c r="JP15"/>
      <c r="JQ15"/>
      <c r="JR15"/>
      <c r="JS15"/>
      <c r="JT15"/>
      <c r="JU15"/>
      <c r="JV15"/>
      <c r="JW15"/>
      <c r="JX15"/>
      <c r="JY15"/>
      <c r="JZ15"/>
      <c r="KA15"/>
      <c r="KB15"/>
      <c r="KC15"/>
      <c r="KD15"/>
      <c r="KE15"/>
      <c r="KF15"/>
      <c r="KG15"/>
      <c r="KH15"/>
      <c r="KI15"/>
      <c r="KJ15"/>
      <c r="KK15"/>
      <c r="KL15"/>
      <c r="KM15"/>
      <c r="KN15"/>
      <c r="KO15"/>
      <c r="KP15"/>
      <c r="KQ15"/>
      <c r="KR15"/>
      <c r="KS15"/>
      <c r="KT15"/>
      <c r="KU15"/>
      <c r="KV15"/>
      <c r="KW15"/>
      <c r="KX15"/>
      <c r="KY15"/>
      <c r="KZ15"/>
      <c r="LA15"/>
      <c r="LB15"/>
      <c r="LC15"/>
      <c r="LD15"/>
      <c r="LE15"/>
      <c r="LF15"/>
      <c r="LG15"/>
      <c r="LH15"/>
      <c r="LI15"/>
      <c r="LJ15"/>
      <c r="LK15"/>
      <c r="LL15"/>
      <c r="LM15"/>
      <c r="LN15"/>
      <c r="LO15"/>
      <c r="LP15"/>
      <c r="LQ15"/>
      <c r="LR15"/>
      <c r="LS15"/>
      <c r="LT15"/>
      <c r="LU15"/>
      <c r="LV15"/>
      <c r="LW15"/>
      <c r="LX15"/>
      <c r="LY15"/>
      <c r="LZ15"/>
      <c r="MA15"/>
      <c r="MB15"/>
      <c r="MC15"/>
      <c r="MD15"/>
      <c r="ME15"/>
      <c r="MF15"/>
      <c r="MG15"/>
      <c r="MH15"/>
      <c r="MI15"/>
      <c r="MJ15"/>
      <c r="MK15"/>
      <c r="ML15"/>
      <c r="MM15"/>
      <c r="MN15"/>
      <c r="MO15"/>
      <c r="MP15"/>
      <c r="MQ15"/>
      <c r="MR15"/>
      <c r="MS15"/>
      <c r="MT15"/>
      <c r="MU15"/>
      <c r="MV15"/>
      <c r="MW15"/>
      <c r="MX15"/>
      <c r="MY15"/>
      <c r="MZ15"/>
      <c r="NA15"/>
      <c r="NB15"/>
      <c r="NC15"/>
      <c r="ND15"/>
      <c r="NE15"/>
      <c r="NF15"/>
      <c r="NG15"/>
      <c r="NH15"/>
      <c r="NI15"/>
      <c r="NJ15"/>
      <c r="NK15"/>
      <c r="NL15"/>
      <c r="NM15"/>
      <c r="NN15"/>
      <c r="NO15"/>
      <c r="NP15"/>
      <c r="NQ15"/>
      <c r="NR15"/>
      <c r="NS15"/>
      <c r="NT15"/>
      <c r="NU15"/>
      <c r="NV15"/>
      <c r="NW15"/>
      <c r="NX15"/>
      <c r="NY15"/>
      <c r="NZ15"/>
      <c r="OA15"/>
      <c r="OB15"/>
      <c r="OC15"/>
      <c r="OD15"/>
      <c r="OE15"/>
      <c r="OF15"/>
      <c r="OG15"/>
      <c r="OH15"/>
      <c r="OI15"/>
      <c r="OJ15"/>
      <c r="OK15"/>
      <c r="OL15"/>
      <c r="OM15"/>
      <c r="ON15"/>
      <c r="OO15"/>
      <c r="OP15"/>
      <c r="OQ15"/>
      <c r="OR15"/>
      <c r="OS15"/>
      <c r="OT15"/>
      <c r="OU15"/>
      <c r="OV15"/>
      <c r="OW15"/>
      <c r="OX15"/>
      <c r="OY15"/>
      <c r="OZ15"/>
      <c r="PA15"/>
      <c r="PB15"/>
      <c r="PC15"/>
      <c r="PD15"/>
      <c r="PE15"/>
      <c r="PF15"/>
      <c r="PG15"/>
      <c r="PH15"/>
      <c r="PI15"/>
      <c r="PJ15"/>
      <c r="PK15"/>
      <c r="PL15"/>
      <c r="PM15"/>
      <c r="PN15"/>
      <c r="PO15"/>
      <c r="PP15"/>
      <c r="PQ15"/>
      <c r="PR15"/>
      <c r="PS15"/>
      <c r="PT15"/>
      <c r="PU15"/>
      <c r="PV15"/>
      <c r="PW15"/>
      <c r="PX15"/>
      <c r="PY15"/>
      <c r="PZ15"/>
      <c r="QA15"/>
      <c r="QB15"/>
      <c r="QC15"/>
      <c r="QD15"/>
      <c r="QE15"/>
      <c r="QF15"/>
      <c r="QG15"/>
      <c r="QH15"/>
      <c r="QI15"/>
      <c r="QJ15"/>
      <c r="QK15"/>
      <c r="QL15"/>
      <c r="QM15"/>
      <c r="QN15"/>
      <c r="QO15"/>
      <c r="QP15"/>
      <c r="QQ15"/>
      <c r="QR15"/>
      <c r="QS15"/>
      <c r="QT15"/>
      <c r="QU15"/>
      <c r="QV15"/>
      <c r="QW15"/>
      <c r="QX15"/>
      <c r="QY15"/>
      <c r="QZ15"/>
      <c r="RA15"/>
      <c r="RB15"/>
      <c r="RC15"/>
      <c r="RD15"/>
      <c r="RE15"/>
      <c r="RF15"/>
      <c r="RG15"/>
      <c r="RH15"/>
      <c r="RI15"/>
      <c r="RJ15"/>
      <c r="RK15"/>
      <c r="RL15"/>
      <c r="RM15"/>
      <c r="RN15"/>
      <c r="RO15"/>
      <c r="RP15"/>
      <c r="RQ15"/>
      <c r="RR15"/>
      <c r="RS15"/>
      <c r="RT15"/>
      <c r="RU15"/>
      <c r="RV15"/>
      <c r="RW15"/>
      <c r="RX15"/>
      <c r="RY15"/>
      <c r="RZ15"/>
      <c r="SA15"/>
      <c r="SB15"/>
      <c r="SC15"/>
      <c r="SD15"/>
      <c r="SE15"/>
      <c r="SF15"/>
      <c r="SG15"/>
      <c r="SH15"/>
      <c r="SI15"/>
      <c r="SJ15"/>
      <c r="SK15"/>
      <c r="SL15"/>
      <c r="SM15"/>
      <c r="SN15"/>
      <c r="SO15"/>
      <c r="SP15"/>
      <c r="SQ15"/>
      <c r="SR15"/>
      <c r="SS15"/>
      <c r="ST15"/>
      <c r="SU15"/>
      <c r="SV15"/>
      <c r="SW15"/>
      <c r="SX15"/>
      <c r="SY15"/>
      <c r="SZ15"/>
      <c r="TA15"/>
      <c r="TB15"/>
      <c r="TC15"/>
      <c r="TD15"/>
      <c r="TE15"/>
      <c r="TF15"/>
      <c r="TG15"/>
      <c r="TH15"/>
      <c r="TI15"/>
      <c r="TJ15"/>
      <c r="TK15"/>
      <c r="TL15"/>
      <c r="TM15"/>
      <c r="TN15"/>
      <c r="TO15"/>
      <c r="TP15"/>
      <c r="TQ15"/>
      <c r="TR15"/>
      <c r="TS15"/>
      <c r="TT15"/>
      <c r="TU15"/>
      <c r="TV15"/>
      <c r="TW15"/>
      <c r="TX15"/>
      <c r="TY15"/>
      <c r="TZ15"/>
      <c r="UA15"/>
      <c r="UB15"/>
      <c r="UC15"/>
      <c r="UD15"/>
      <c r="UE15"/>
      <c r="UF15"/>
      <c r="UG15"/>
      <c r="UH15"/>
      <c r="UI15"/>
      <c r="UJ15"/>
      <c r="UK15"/>
      <c r="UL15"/>
      <c r="UM15"/>
      <c r="UN15"/>
      <c r="UO15"/>
      <c r="UP15"/>
      <c r="UQ15"/>
      <c r="UR15"/>
      <c r="US15"/>
      <c r="UT15"/>
      <c r="UU15"/>
      <c r="UV15"/>
      <c r="UW15"/>
      <c r="UX15"/>
      <c r="UY15"/>
      <c r="UZ15"/>
      <c r="VA15"/>
      <c r="VB15"/>
      <c r="VC15"/>
      <c r="VD15"/>
      <c r="VE15"/>
      <c r="VF15"/>
      <c r="VG15"/>
      <c r="VH15"/>
      <c r="VI15"/>
      <c r="VJ15"/>
      <c r="VK15"/>
      <c r="VL15"/>
      <c r="VM15"/>
      <c r="VN15"/>
      <c r="VO15"/>
      <c r="VP15"/>
      <c r="VQ15"/>
      <c r="VR15"/>
      <c r="VS15"/>
      <c r="VT15"/>
      <c r="VU15"/>
      <c r="VV15"/>
      <c r="VW15"/>
      <c r="VX15"/>
      <c r="VY15"/>
      <c r="VZ15"/>
      <c r="WA15"/>
      <c r="WB15"/>
      <c r="WC15"/>
      <c r="WD15"/>
      <c r="WE15"/>
      <c r="WF15"/>
      <c r="WG15"/>
      <c r="WH15"/>
      <c r="WI15"/>
      <c r="WJ15"/>
      <c r="WK15"/>
      <c r="WL15"/>
      <c r="WM15"/>
      <c r="WN15"/>
      <c r="WO15"/>
      <c r="WP15"/>
      <c r="WQ15"/>
      <c r="WR15"/>
      <c r="WS15"/>
      <c r="WT15"/>
      <c r="WU15"/>
      <c r="WV15"/>
      <c r="WW15"/>
      <c r="WX15"/>
      <c r="WY15"/>
      <c r="WZ15"/>
      <c r="XA15"/>
      <c r="XB15"/>
      <c r="XC15"/>
      <c r="XD15"/>
      <c r="XE15"/>
      <c r="XF15"/>
      <c r="XG15"/>
      <c r="XH15"/>
      <c r="XI15"/>
      <c r="XJ15"/>
      <c r="XK15"/>
      <c r="XL15"/>
      <c r="XM15"/>
      <c r="XN15"/>
      <c r="XO15"/>
      <c r="XP15"/>
      <c r="XQ15"/>
      <c r="XR15"/>
      <c r="XS15"/>
      <c r="XT15"/>
      <c r="XU15"/>
      <c r="XV15"/>
      <c r="XW15"/>
      <c r="XX15"/>
      <c r="XY15"/>
      <c r="XZ15"/>
      <c r="YA15"/>
      <c r="YB15"/>
      <c r="YC15"/>
      <c r="YD15"/>
      <c r="YE15"/>
      <c r="YF15"/>
      <c r="YG15"/>
      <c r="YH15"/>
      <c r="YI15"/>
      <c r="YJ15"/>
      <c r="YK15"/>
      <c r="YL15"/>
      <c r="YM15"/>
      <c r="YN15"/>
      <c r="YO15"/>
      <c r="YP15"/>
      <c r="YQ15"/>
      <c r="YR15"/>
      <c r="YS15"/>
      <c r="YT15"/>
      <c r="YU15"/>
      <c r="YV15"/>
      <c r="YW15"/>
      <c r="YX15"/>
      <c r="YY15"/>
      <c r="YZ15"/>
      <c r="ZA15"/>
      <c r="ZB15"/>
      <c r="ZC15"/>
      <c r="ZD15"/>
      <c r="ZE15"/>
      <c r="ZF15"/>
      <c r="ZG15"/>
      <c r="ZH15"/>
      <c r="ZI15"/>
      <c r="ZJ15"/>
      <c r="ZK15"/>
      <c r="ZL15"/>
      <c r="ZM15"/>
      <c r="ZN15"/>
      <c r="ZO15"/>
      <c r="ZP15"/>
      <c r="ZQ15"/>
      <c r="ZR15"/>
      <c r="ZS15"/>
      <c r="ZT15"/>
      <c r="ZU15"/>
      <c r="ZV15"/>
      <c r="ZW15"/>
      <c r="ZX15"/>
      <c r="ZY15"/>
      <c r="ZZ15"/>
      <c r="AAA15"/>
      <c r="AAB15"/>
      <c r="AAC15"/>
      <c r="AAD15"/>
      <c r="AAE15"/>
      <c r="AAF15"/>
      <c r="AAG15"/>
      <c r="AAH15"/>
      <c r="AAI15"/>
      <c r="AAJ15"/>
      <c r="AAK15"/>
      <c r="AAL15"/>
      <c r="AAM15"/>
      <c r="AAN15"/>
      <c r="AAO15"/>
      <c r="AAP15"/>
      <c r="AAQ15"/>
      <c r="AAR15"/>
      <c r="AAS15"/>
      <c r="AAT15"/>
      <c r="AAU15"/>
      <c r="AAV15"/>
      <c r="AAW15"/>
      <c r="AAX15"/>
      <c r="AAY15"/>
      <c r="AAZ15"/>
      <c r="ABA15"/>
      <c r="ABB15"/>
      <c r="ABC15"/>
      <c r="ABD15"/>
      <c r="ABE15"/>
      <c r="ABF15"/>
      <c r="ABG15"/>
      <c r="ABH15"/>
      <c r="ABI15"/>
      <c r="ABJ15"/>
      <c r="ABK15"/>
      <c r="ABL15"/>
      <c r="ABM15"/>
      <c r="ABN15"/>
      <c r="ABO15"/>
      <c r="ABP15"/>
      <c r="ABQ15"/>
      <c r="ABR15"/>
      <c r="ABS15"/>
      <c r="ABT15"/>
      <c r="ABU15"/>
      <c r="ABV15"/>
      <c r="ABW15"/>
      <c r="ABX15"/>
      <c r="ABY15"/>
      <c r="ABZ15"/>
      <c r="ACA15"/>
      <c r="ACB15"/>
      <c r="ACC15"/>
      <c r="ACD15"/>
      <c r="ACE15"/>
      <c r="ACF15"/>
      <c r="ACG15"/>
      <c r="ACH15"/>
      <c r="ACI15"/>
      <c r="ACJ15"/>
      <c r="ACK15"/>
      <c r="ACL15"/>
      <c r="ACM15"/>
      <c r="ACN15"/>
      <c r="ACO15"/>
      <c r="ACP15"/>
      <c r="ACQ15"/>
      <c r="ACR15"/>
      <c r="ACS15"/>
      <c r="ACT15"/>
      <c r="ACU15"/>
      <c r="ACV15"/>
      <c r="ACW15"/>
      <c r="ACX15"/>
      <c r="ACY15"/>
      <c r="ACZ15"/>
      <c r="ADA15"/>
      <c r="ADB15"/>
      <c r="ADC15"/>
      <c r="ADD15"/>
      <c r="ADE15"/>
      <c r="ADF15"/>
      <c r="ADG15"/>
      <c r="ADH15"/>
      <c r="ADI15"/>
      <c r="ADJ15"/>
      <c r="ADK15"/>
      <c r="ADL15"/>
      <c r="ADM15"/>
      <c r="ADN15"/>
      <c r="ADO15"/>
      <c r="ADP15"/>
      <c r="ADQ15"/>
      <c r="ADR15"/>
      <c r="ADS15"/>
      <c r="ADT15"/>
      <c r="ADU15"/>
      <c r="ADV15"/>
      <c r="ADW15"/>
      <c r="ADX15"/>
      <c r="ADY15"/>
      <c r="ADZ15"/>
      <c r="AEA15"/>
      <c r="AEB15"/>
      <c r="AEC15"/>
      <c r="AED15"/>
      <c r="AEE15"/>
      <c r="AEF15"/>
      <c r="AEG15"/>
      <c r="AEH15"/>
      <c r="AEI15"/>
      <c r="AEJ15"/>
      <c r="AEK15"/>
      <c r="AEL15"/>
      <c r="AEM15"/>
      <c r="AEN15"/>
      <c r="AEO15"/>
      <c r="AEP15"/>
      <c r="AEQ15"/>
      <c r="AER15"/>
      <c r="AES15"/>
      <c r="AET15"/>
      <c r="AEU15"/>
      <c r="AEV15"/>
      <c r="AEW15"/>
      <c r="AEX15"/>
      <c r="AEY15"/>
      <c r="AEZ15"/>
      <c r="AFA15"/>
      <c r="AFB15"/>
      <c r="AFC15"/>
      <c r="AFD15"/>
      <c r="AFE15"/>
      <c r="AFF15"/>
      <c r="AFG15"/>
      <c r="AFH15"/>
      <c r="AFI15"/>
      <c r="AFJ15"/>
      <c r="AFK15"/>
      <c r="AFL15"/>
      <c r="AFM15"/>
      <c r="AFN15"/>
      <c r="AFO15"/>
      <c r="AFP15"/>
      <c r="AFQ15"/>
      <c r="AFR15"/>
      <c r="AFS15"/>
      <c r="AFT15"/>
      <c r="AFU15"/>
      <c r="AFV15"/>
      <c r="AFW15"/>
      <c r="AFX15"/>
      <c r="AFY15"/>
      <c r="AFZ15"/>
      <c r="AGA15"/>
      <c r="AGB15"/>
      <c r="AGC15"/>
      <c r="AGD15"/>
      <c r="AGE15"/>
      <c r="AGF15"/>
      <c r="AGG15"/>
      <c r="AGH15"/>
      <c r="AGI15"/>
      <c r="AGJ15"/>
      <c r="AGK15"/>
      <c r="AGL15"/>
      <c r="AGM15"/>
      <c r="AGN15"/>
      <c r="AGO15"/>
      <c r="AGP15"/>
      <c r="AGQ15"/>
      <c r="AGR15"/>
      <c r="AGS15"/>
      <c r="AGT15"/>
      <c r="AGU15"/>
      <c r="AGV15"/>
      <c r="AGW15"/>
      <c r="AGX15"/>
      <c r="AGY15"/>
      <c r="AGZ15"/>
      <c r="AHA15"/>
      <c r="AHB15"/>
      <c r="AHC15"/>
      <c r="AHD15"/>
      <c r="AHE15"/>
      <c r="AHF15"/>
      <c r="AHG15"/>
      <c r="AHH15"/>
      <c r="AHI15"/>
      <c r="AHJ15"/>
      <c r="AHK15"/>
      <c r="AHL15"/>
      <c r="AHM15"/>
      <c r="AHN15"/>
      <c r="AHO15"/>
      <c r="AHP15"/>
      <c r="AHQ15"/>
      <c r="AHR15"/>
      <c r="AHS15"/>
      <c r="AHT15"/>
      <c r="AHU15"/>
      <c r="AHV15"/>
      <c r="AHW15"/>
      <c r="AHX15"/>
      <c r="AHY15"/>
      <c r="AHZ15"/>
      <c r="AIA15"/>
      <c r="AIB15"/>
      <c r="AIC15"/>
      <c r="AID15"/>
      <c r="AIE15"/>
      <c r="AIF15"/>
      <c r="AIG15"/>
      <c r="AIH15"/>
      <c r="AII15"/>
      <c r="AIJ15"/>
      <c r="AIK15"/>
      <c r="AIL15"/>
      <c r="AIM15"/>
      <c r="AIN15"/>
      <c r="AIO15"/>
      <c r="AIP15"/>
      <c r="AIQ15"/>
      <c r="AIR15"/>
      <c r="AIS15"/>
      <c r="AIT15"/>
      <c r="AIU15"/>
      <c r="AIV15"/>
      <c r="AIW15"/>
      <c r="AIX15"/>
      <c r="AIY15"/>
      <c r="AIZ15"/>
      <c r="AJA15"/>
      <c r="AJB15"/>
      <c r="AJC15"/>
      <c r="AJD15"/>
      <c r="AJE15"/>
      <c r="AJF15"/>
      <c r="AJG15"/>
      <c r="AJH15"/>
      <c r="AJI15"/>
      <c r="AJJ15"/>
      <c r="AJK15"/>
      <c r="AJL15"/>
      <c r="AJM15"/>
      <c r="AJN15"/>
      <c r="AJO15"/>
      <c r="AJP15"/>
      <c r="AJQ15"/>
      <c r="AJR15"/>
      <c r="AJS15"/>
      <c r="AJT15"/>
      <c r="AJU15"/>
      <c r="AJV15"/>
      <c r="AJW15"/>
      <c r="AJX15"/>
      <c r="AJY15"/>
      <c r="AJZ15"/>
      <c r="AKA15"/>
      <c r="AKB15"/>
      <c r="AKC15"/>
      <c r="AKD15"/>
      <c r="AKE15"/>
      <c r="AKF15"/>
      <c r="AKG15"/>
      <c r="AKH15"/>
      <c r="AKI15"/>
      <c r="AKJ15"/>
      <c r="AKK15"/>
      <c r="AKL15"/>
      <c r="AKM15"/>
      <c r="AKN15"/>
      <c r="AKO15"/>
      <c r="AKP15"/>
      <c r="AKQ15"/>
      <c r="AKR15"/>
      <c r="AKS15"/>
      <c r="AKT15"/>
      <c r="AKU15"/>
      <c r="AKV15"/>
      <c r="AKW15"/>
      <c r="AKX15"/>
      <c r="AKY15"/>
      <c r="AKZ15"/>
      <c r="ALA15"/>
      <c r="ALB15"/>
      <c r="ALC15"/>
      <c r="ALD15"/>
      <c r="ALE15"/>
      <c r="ALF15"/>
      <c r="ALG15"/>
      <c r="ALH15"/>
      <c r="ALI15"/>
      <c r="ALJ15"/>
      <c r="ALK15"/>
      <c r="ALL15"/>
      <c r="ALM15"/>
      <c r="ALN15"/>
      <c r="ALO15"/>
      <c r="ALP15"/>
      <c r="ALQ15"/>
      <c r="ALR15"/>
      <c r="ALS15"/>
      <c r="ALT15"/>
      <c r="ALU15"/>
      <c r="ALV15"/>
      <c r="ALW15"/>
      <c r="ALX15"/>
      <c r="ALY15"/>
      <c r="ALZ15"/>
      <c r="AMA15"/>
      <c r="AMB15"/>
      <c r="AMC15"/>
      <c r="AMD15"/>
      <c r="AME15"/>
      <c r="AMF15"/>
      <c r="AMG15"/>
      <c r="AMH15"/>
      <c r="AMI15"/>
      <c r="AMJ15"/>
    </row>
    <row r="16" spans="1:1024" ht="25.5" customHeight="1" x14ac:dyDescent="0.25">
      <c r="A16"/>
      <c r="B16" s="245"/>
      <c r="C16" s="243"/>
      <c r="D16" s="246" t="s">
        <v>627</v>
      </c>
      <c r="E16" s="247"/>
      <c r="F16" s="247"/>
      <c r="G16" s="248"/>
      <c r="H16" s="247" t="s">
        <v>626</v>
      </c>
      <c r="I16" s="247"/>
      <c r="J16" s="247"/>
      <c r="K16" s="248"/>
      <c r="L16" s="249"/>
      <c r="M16" s="249"/>
      <c r="N16"/>
      <c r="O16"/>
      <c r="P16"/>
      <c r="Q16"/>
      <c r="R16"/>
      <c r="S16"/>
      <c r="T16"/>
      <c r="U16"/>
      <c r="V16"/>
      <c r="W16"/>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c r="DW16"/>
      <c r="DX16"/>
      <c r="DY16"/>
      <c r="DZ16"/>
      <c r="EA16"/>
      <c r="EB16"/>
      <c r="EC16"/>
      <c r="ED16"/>
      <c r="EE16"/>
      <c r="EF16"/>
      <c r="EG16"/>
      <c r="EH16"/>
      <c r="EI16"/>
      <c r="EJ16"/>
      <c r="EK16"/>
      <c r="EL16"/>
      <c r="EM16"/>
      <c r="EN16"/>
      <c r="EO16"/>
      <c r="EP16"/>
      <c r="EQ16"/>
      <c r="ER16"/>
      <c r="ES16"/>
      <c r="ET16"/>
      <c r="EU16"/>
      <c r="EV16"/>
      <c r="EW16"/>
      <c r="EX16"/>
      <c r="EY16"/>
      <c r="EZ16"/>
      <c r="FA16"/>
      <c r="FB16"/>
      <c r="FC16"/>
      <c r="FD16"/>
      <c r="FE16"/>
      <c r="FF16"/>
      <c r="FG16"/>
      <c r="FH16"/>
      <c r="FI16"/>
      <c r="FJ16"/>
      <c r="FK16"/>
      <c r="FL16"/>
      <c r="FM16"/>
      <c r="FN16"/>
      <c r="FO16"/>
      <c r="FP16"/>
      <c r="FQ16"/>
      <c r="FR16"/>
      <c r="FS16"/>
      <c r="FT16"/>
      <c r="FU16"/>
      <c r="FV16"/>
      <c r="FW16"/>
      <c r="FX16"/>
      <c r="FY16"/>
      <c r="FZ16"/>
      <c r="GA16"/>
      <c r="GB16"/>
      <c r="GC16"/>
      <c r="GD16"/>
      <c r="GE16"/>
      <c r="GF16"/>
      <c r="GG16"/>
      <c r="GH16"/>
      <c r="GI16"/>
      <c r="GJ16"/>
      <c r="GK16"/>
      <c r="GL16"/>
      <c r="GM16"/>
      <c r="GN16"/>
      <c r="GO16"/>
      <c r="GP16"/>
      <c r="GQ16"/>
      <c r="GR16"/>
      <c r="GS16"/>
      <c r="GT16"/>
      <c r="GU16"/>
      <c r="GV16"/>
      <c r="GW16"/>
      <c r="GX16"/>
      <c r="GY16"/>
      <c r="GZ16"/>
      <c r="HA16"/>
      <c r="HB16"/>
      <c r="HC16"/>
      <c r="HD16"/>
      <c r="HE16"/>
      <c r="HF16"/>
      <c r="HG16"/>
      <c r="HH16"/>
      <c r="HI16"/>
      <c r="HJ16"/>
      <c r="HK16"/>
      <c r="HL16"/>
      <c r="HM16"/>
      <c r="HN16"/>
      <c r="HO16"/>
      <c r="HP16"/>
      <c r="HQ16"/>
      <c r="HR16"/>
      <c r="HS16"/>
      <c r="HT16"/>
      <c r="HU16"/>
      <c r="HV16"/>
      <c r="HW16"/>
      <c r="HX16"/>
      <c r="HY16"/>
      <c r="HZ16"/>
      <c r="IA16"/>
      <c r="IB16"/>
      <c r="IC16"/>
      <c r="ID16"/>
      <c r="IE16"/>
      <c r="IF16"/>
      <c r="IG16"/>
      <c r="IH16"/>
      <c r="II16"/>
      <c r="IJ16"/>
      <c r="IK16"/>
      <c r="IL16"/>
      <c r="IM16"/>
      <c r="IN16"/>
      <c r="IO16"/>
      <c r="IP16"/>
      <c r="IQ16"/>
      <c r="IR16"/>
      <c r="IS16"/>
      <c r="IT16"/>
      <c r="IU16"/>
      <c r="IV16"/>
      <c r="IW16"/>
      <c r="IX16"/>
      <c r="IY16"/>
      <c r="IZ16"/>
      <c r="JA16"/>
      <c r="JB16"/>
      <c r="JC16"/>
      <c r="JD16"/>
      <c r="JE16"/>
      <c r="JF16"/>
      <c r="JG16"/>
      <c r="JH16"/>
      <c r="JI16"/>
      <c r="JJ16"/>
      <c r="JK16"/>
      <c r="JL16"/>
      <c r="JM16"/>
      <c r="JN16"/>
      <c r="JO16"/>
      <c r="JP16"/>
      <c r="JQ16"/>
      <c r="JR16"/>
      <c r="JS16"/>
      <c r="JT16"/>
      <c r="JU16"/>
      <c r="JV16"/>
      <c r="JW16"/>
      <c r="JX16"/>
      <c r="JY16"/>
      <c r="JZ16"/>
      <c r="KA16"/>
      <c r="KB16"/>
      <c r="KC16"/>
      <c r="KD16"/>
      <c r="KE16"/>
      <c r="KF16"/>
      <c r="KG16"/>
      <c r="KH16"/>
      <c r="KI16"/>
      <c r="KJ16"/>
      <c r="KK16"/>
      <c r="KL16"/>
      <c r="KM16"/>
      <c r="KN16"/>
      <c r="KO16"/>
      <c r="KP16"/>
      <c r="KQ16"/>
      <c r="KR16"/>
      <c r="KS16"/>
      <c r="KT16"/>
      <c r="KU16"/>
      <c r="KV16"/>
      <c r="KW16"/>
      <c r="KX16"/>
      <c r="KY16"/>
      <c r="KZ16"/>
      <c r="LA16"/>
      <c r="LB16"/>
      <c r="LC16"/>
      <c r="LD16"/>
      <c r="LE16"/>
      <c r="LF16"/>
      <c r="LG16"/>
      <c r="LH16"/>
      <c r="LI16"/>
      <c r="LJ16"/>
      <c r="LK16"/>
      <c r="LL16"/>
      <c r="LM16"/>
      <c r="LN16"/>
      <c r="LO16"/>
      <c r="LP16"/>
      <c r="LQ16"/>
      <c r="LR16"/>
      <c r="LS16"/>
      <c r="LT16"/>
      <c r="LU16"/>
      <c r="LV16"/>
      <c r="LW16"/>
      <c r="LX16"/>
      <c r="LY16"/>
      <c r="LZ16"/>
      <c r="MA16"/>
      <c r="MB16"/>
      <c r="MC16"/>
      <c r="MD16"/>
      <c r="ME16"/>
      <c r="MF16"/>
      <c r="MG16"/>
      <c r="MH16"/>
      <c r="MI16"/>
      <c r="MJ16"/>
      <c r="MK16"/>
      <c r="ML16"/>
      <c r="MM16"/>
      <c r="MN16"/>
      <c r="MO16"/>
      <c r="MP16"/>
      <c r="MQ16"/>
      <c r="MR16"/>
      <c r="MS16"/>
      <c r="MT16"/>
      <c r="MU16"/>
      <c r="MV16"/>
      <c r="MW16"/>
      <c r="MX16"/>
      <c r="MY16"/>
      <c r="MZ16"/>
      <c r="NA16"/>
      <c r="NB16"/>
      <c r="NC16"/>
      <c r="ND16"/>
      <c r="NE16"/>
      <c r="NF16"/>
      <c r="NG16"/>
      <c r="NH16"/>
      <c r="NI16"/>
      <c r="NJ16"/>
      <c r="NK16"/>
      <c r="NL16"/>
      <c r="NM16"/>
      <c r="NN16"/>
      <c r="NO16"/>
      <c r="NP16"/>
      <c r="NQ16"/>
      <c r="NR16"/>
      <c r="NS16"/>
      <c r="NT16"/>
      <c r="NU16"/>
      <c r="NV16"/>
      <c r="NW16"/>
      <c r="NX16"/>
      <c r="NY16"/>
      <c r="NZ16"/>
      <c r="OA16"/>
      <c r="OB16"/>
      <c r="OC16"/>
      <c r="OD16"/>
      <c r="OE16"/>
      <c r="OF16"/>
      <c r="OG16"/>
      <c r="OH16"/>
      <c r="OI16"/>
      <c r="OJ16"/>
      <c r="OK16"/>
      <c r="OL16"/>
      <c r="OM16"/>
      <c r="ON16"/>
      <c r="OO16"/>
      <c r="OP16"/>
      <c r="OQ16"/>
      <c r="OR16"/>
      <c r="OS16"/>
      <c r="OT16"/>
      <c r="OU16"/>
      <c r="OV16"/>
      <c r="OW16"/>
      <c r="OX16"/>
      <c r="OY16"/>
      <c r="OZ16"/>
      <c r="PA16"/>
      <c r="PB16"/>
      <c r="PC16"/>
      <c r="PD16"/>
      <c r="PE16"/>
      <c r="PF16"/>
      <c r="PG16"/>
      <c r="PH16"/>
      <c r="PI16"/>
      <c r="PJ16"/>
      <c r="PK16"/>
      <c r="PL16"/>
      <c r="PM16"/>
      <c r="PN16"/>
      <c r="PO16"/>
      <c r="PP16"/>
      <c r="PQ16"/>
      <c r="PR16"/>
      <c r="PS16"/>
      <c r="PT16"/>
      <c r="PU16"/>
      <c r="PV16"/>
      <c r="PW16"/>
      <c r="PX16"/>
      <c r="PY16"/>
      <c r="PZ16"/>
      <c r="QA16"/>
      <c r="QB16"/>
      <c r="QC16"/>
      <c r="QD16"/>
      <c r="QE16"/>
      <c r="QF16"/>
      <c r="QG16"/>
      <c r="QH16"/>
      <c r="QI16"/>
      <c r="QJ16"/>
      <c r="QK16"/>
      <c r="QL16"/>
      <c r="QM16"/>
      <c r="QN16"/>
      <c r="QO16"/>
      <c r="QP16"/>
      <c r="QQ16"/>
      <c r="QR16"/>
      <c r="QS16"/>
      <c r="QT16"/>
      <c r="QU16"/>
      <c r="QV16"/>
      <c r="QW16"/>
      <c r="QX16"/>
      <c r="QY16"/>
      <c r="QZ16"/>
      <c r="RA16"/>
      <c r="RB16"/>
      <c r="RC16"/>
      <c r="RD16"/>
      <c r="RE16"/>
      <c r="RF16"/>
      <c r="RG16"/>
      <c r="RH16"/>
      <c r="RI16"/>
      <c r="RJ16"/>
      <c r="RK16"/>
      <c r="RL16"/>
      <c r="RM16"/>
      <c r="RN16"/>
      <c r="RO16"/>
      <c r="RP16"/>
      <c r="RQ16"/>
      <c r="RR16"/>
      <c r="RS16"/>
      <c r="RT16"/>
      <c r="RU16"/>
      <c r="RV16"/>
      <c r="RW16"/>
      <c r="RX16"/>
      <c r="RY16"/>
      <c r="RZ16"/>
      <c r="SA16"/>
      <c r="SB16"/>
      <c r="SC16"/>
      <c r="SD16"/>
      <c r="SE16"/>
      <c r="SF16"/>
      <c r="SG16"/>
      <c r="SH16"/>
      <c r="SI16"/>
      <c r="SJ16"/>
      <c r="SK16"/>
      <c r="SL16"/>
      <c r="SM16"/>
      <c r="SN16"/>
      <c r="SO16"/>
      <c r="SP16"/>
      <c r="SQ16"/>
      <c r="SR16"/>
      <c r="SS16"/>
      <c r="ST16"/>
      <c r="SU16"/>
      <c r="SV16"/>
      <c r="SW16"/>
      <c r="SX16"/>
      <c r="SY16"/>
      <c r="SZ16"/>
      <c r="TA16"/>
      <c r="TB16"/>
      <c r="TC16"/>
      <c r="TD16"/>
      <c r="TE16"/>
      <c r="TF16"/>
      <c r="TG16"/>
      <c r="TH16"/>
      <c r="TI16"/>
      <c r="TJ16"/>
      <c r="TK16"/>
      <c r="TL16"/>
      <c r="TM16"/>
      <c r="TN16"/>
      <c r="TO16"/>
      <c r="TP16"/>
      <c r="TQ16"/>
      <c r="TR16"/>
      <c r="TS16"/>
      <c r="TT16"/>
      <c r="TU16"/>
      <c r="TV16"/>
      <c r="TW16"/>
      <c r="TX16"/>
      <c r="TY16"/>
      <c r="TZ16"/>
      <c r="UA16"/>
      <c r="UB16"/>
      <c r="UC16"/>
      <c r="UD16"/>
      <c r="UE16"/>
      <c r="UF16"/>
      <c r="UG16"/>
      <c r="UH16"/>
      <c r="UI16"/>
      <c r="UJ16"/>
      <c r="UK16"/>
      <c r="UL16"/>
      <c r="UM16"/>
      <c r="UN16"/>
      <c r="UO16"/>
      <c r="UP16"/>
      <c r="UQ16"/>
      <c r="UR16"/>
      <c r="US16"/>
      <c r="UT16"/>
      <c r="UU16"/>
      <c r="UV16"/>
      <c r="UW16"/>
      <c r="UX16"/>
      <c r="UY16"/>
      <c r="UZ16"/>
      <c r="VA16"/>
      <c r="VB16"/>
      <c r="VC16"/>
      <c r="VD16"/>
      <c r="VE16"/>
      <c r="VF16"/>
      <c r="VG16"/>
      <c r="VH16"/>
      <c r="VI16"/>
      <c r="VJ16"/>
      <c r="VK16"/>
      <c r="VL16"/>
      <c r="VM16"/>
      <c r="VN16"/>
      <c r="VO16"/>
      <c r="VP16"/>
      <c r="VQ16"/>
      <c r="VR16"/>
      <c r="VS16"/>
      <c r="VT16"/>
      <c r="VU16"/>
      <c r="VV16"/>
      <c r="VW16"/>
      <c r="VX16"/>
      <c r="VY16"/>
      <c r="VZ16"/>
      <c r="WA16"/>
      <c r="WB16"/>
      <c r="WC16"/>
      <c r="WD16"/>
      <c r="WE16"/>
      <c r="WF16"/>
      <c r="WG16"/>
      <c r="WH16"/>
      <c r="WI16"/>
      <c r="WJ16"/>
      <c r="WK16"/>
      <c r="WL16"/>
      <c r="WM16"/>
      <c r="WN16"/>
      <c r="WO16"/>
      <c r="WP16"/>
      <c r="WQ16"/>
      <c r="WR16"/>
      <c r="WS16"/>
      <c r="WT16"/>
      <c r="WU16"/>
      <c r="WV16"/>
      <c r="WW16"/>
      <c r="WX16"/>
      <c r="WY16"/>
      <c r="WZ16"/>
      <c r="XA16"/>
      <c r="XB16"/>
      <c r="XC16"/>
      <c r="XD16"/>
      <c r="XE16"/>
      <c r="XF16"/>
      <c r="XG16"/>
      <c r="XH16"/>
      <c r="XI16"/>
      <c r="XJ16"/>
      <c r="XK16"/>
      <c r="XL16"/>
      <c r="XM16"/>
      <c r="XN16"/>
      <c r="XO16"/>
      <c r="XP16"/>
      <c r="XQ16"/>
      <c r="XR16"/>
      <c r="XS16"/>
      <c r="XT16"/>
      <c r="XU16"/>
      <c r="XV16"/>
      <c r="XW16"/>
      <c r="XX16"/>
      <c r="XY16"/>
      <c r="XZ16"/>
      <c r="YA16"/>
      <c r="YB16"/>
      <c r="YC16"/>
      <c r="YD16"/>
      <c r="YE16"/>
      <c r="YF16"/>
      <c r="YG16"/>
      <c r="YH16"/>
      <c r="YI16"/>
      <c r="YJ16"/>
      <c r="YK16"/>
      <c r="YL16"/>
      <c r="YM16"/>
      <c r="YN16"/>
      <c r="YO16"/>
      <c r="YP16"/>
      <c r="YQ16"/>
      <c r="YR16"/>
      <c r="YS16"/>
      <c r="YT16"/>
      <c r="YU16"/>
      <c r="YV16"/>
      <c r="YW16"/>
      <c r="YX16"/>
      <c r="YY16"/>
      <c r="YZ16"/>
      <c r="ZA16"/>
      <c r="ZB16"/>
      <c r="ZC16"/>
      <c r="ZD16"/>
      <c r="ZE16"/>
      <c r="ZF16"/>
      <c r="ZG16"/>
      <c r="ZH16"/>
      <c r="ZI16"/>
      <c r="ZJ16"/>
      <c r="ZK16"/>
      <c r="ZL16"/>
      <c r="ZM16"/>
      <c r="ZN16"/>
      <c r="ZO16"/>
      <c r="ZP16"/>
      <c r="ZQ16"/>
      <c r="ZR16"/>
      <c r="ZS16"/>
      <c r="ZT16"/>
      <c r="ZU16"/>
      <c r="ZV16"/>
      <c r="ZW16"/>
      <c r="ZX16"/>
      <c r="ZY16"/>
      <c r="ZZ16"/>
      <c r="AAA16"/>
      <c r="AAB16"/>
      <c r="AAC16"/>
      <c r="AAD16"/>
      <c r="AAE16"/>
      <c r="AAF16"/>
      <c r="AAG16"/>
      <c r="AAH16"/>
      <c r="AAI16"/>
      <c r="AAJ16"/>
      <c r="AAK16"/>
      <c r="AAL16"/>
      <c r="AAM16"/>
      <c r="AAN16"/>
      <c r="AAO16"/>
      <c r="AAP16"/>
      <c r="AAQ16"/>
      <c r="AAR16"/>
      <c r="AAS16"/>
      <c r="AAT16"/>
      <c r="AAU16"/>
      <c r="AAV16"/>
      <c r="AAW16"/>
      <c r="AAX16"/>
      <c r="AAY16"/>
      <c r="AAZ16"/>
      <c r="ABA16"/>
      <c r="ABB16"/>
      <c r="ABC16"/>
      <c r="ABD16"/>
      <c r="ABE16"/>
      <c r="ABF16"/>
      <c r="ABG16"/>
      <c r="ABH16"/>
      <c r="ABI16"/>
      <c r="ABJ16"/>
      <c r="ABK16"/>
      <c r="ABL16"/>
      <c r="ABM16"/>
      <c r="ABN16"/>
      <c r="ABO16"/>
      <c r="ABP16"/>
      <c r="ABQ16"/>
      <c r="ABR16"/>
      <c r="ABS16"/>
      <c r="ABT16"/>
      <c r="ABU16"/>
      <c r="ABV16"/>
      <c r="ABW16"/>
      <c r="ABX16"/>
      <c r="ABY16"/>
      <c r="ABZ16"/>
      <c r="ACA16"/>
      <c r="ACB16"/>
      <c r="ACC16"/>
      <c r="ACD16"/>
      <c r="ACE16"/>
      <c r="ACF16"/>
      <c r="ACG16"/>
      <c r="ACH16"/>
      <c r="ACI16"/>
      <c r="ACJ16"/>
      <c r="ACK16"/>
      <c r="ACL16"/>
      <c r="ACM16"/>
      <c r="ACN16"/>
      <c r="ACO16"/>
      <c r="ACP16"/>
      <c r="ACQ16"/>
      <c r="ACR16"/>
      <c r="ACS16"/>
      <c r="ACT16"/>
      <c r="ACU16"/>
      <c r="ACV16"/>
      <c r="ACW16"/>
      <c r="ACX16"/>
      <c r="ACY16"/>
      <c r="ACZ16"/>
      <c r="ADA16"/>
      <c r="ADB16"/>
      <c r="ADC16"/>
      <c r="ADD16"/>
      <c r="ADE16"/>
      <c r="ADF16"/>
      <c r="ADG16"/>
      <c r="ADH16"/>
      <c r="ADI16"/>
      <c r="ADJ16"/>
      <c r="ADK16"/>
      <c r="ADL16"/>
      <c r="ADM16"/>
      <c r="ADN16"/>
      <c r="ADO16"/>
      <c r="ADP16"/>
      <c r="ADQ16"/>
      <c r="ADR16"/>
      <c r="ADS16"/>
      <c r="ADT16"/>
      <c r="ADU16"/>
      <c r="ADV16"/>
      <c r="ADW16"/>
      <c r="ADX16"/>
      <c r="ADY16"/>
      <c r="ADZ16"/>
      <c r="AEA16"/>
      <c r="AEB16"/>
      <c r="AEC16"/>
      <c r="AED16"/>
      <c r="AEE16"/>
      <c r="AEF16"/>
      <c r="AEG16"/>
      <c r="AEH16"/>
      <c r="AEI16"/>
      <c r="AEJ16"/>
      <c r="AEK16"/>
      <c r="AEL16"/>
      <c r="AEM16"/>
      <c r="AEN16"/>
      <c r="AEO16"/>
      <c r="AEP16"/>
      <c r="AEQ16"/>
      <c r="AER16"/>
      <c r="AES16"/>
      <c r="AET16"/>
      <c r="AEU16"/>
      <c r="AEV16"/>
      <c r="AEW16"/>
      <c r="AEX16"/>
      <c r="AEY16"/>
      <c r="AEZ16"/>
      <c r="AFA16"/>
      <c r="AFB16"/>
      <c r="AFC16"/>
      <c r="AFD16"/>
      <c r="AFE16"/>
      <c r="AFF16"/>
      <c r="AFG16"/>
      <c r="AFH16"/>
      <c r="AFI16"/>
      <c r="AFJ16"/>
      <c r="AFK16"/>
      <c r="AFL16"/>
      <c r="AFM16"/>
      <c r="AFN16"/>
      <c r="AFO16"/>
      <c r="AFP16"/>
      <c r="AFQ16"/>
      <c r="AFR16"/>
      <c r="AFS16"/>
      <c r="AFT16"/>
      <c r="AFU16"/>
      <c r="AFV16"/>
      <c r="AFW16"/>
      <c r="AFX16"/>
      <c r="AFY16"/>
      <c r="AFZ16"/>
      <c r="AGA16"/>
      <c r="AGB16"/>
      <c r="AGC16"/>
      <c r="AGD16"/>
      <c r="AGE16"/>
      <c r="AGF16"/>
      <c r="AGG16"/>
      <c r="AGH16"/>
      <c r="AGI16"/>
      <c r="AGJ16"/>
      <c r="AGK16"/>
      <c r="AGL16"/>
      <c r="AGM16"/>
      <c r="AGN16"/>
      <c r="AGO16"/>
      <c r="AGP16"/>
      <c r="AGQ16"/>
      <c r="AGR16"/>
      <c r="AGS16"/>
      <c r="AGT16"/>
      <c r="AGU16"/>
      <c r="AGV16"/>
      <c r="AGW16"/>
      <c r="AGX16"/>
      <c r="AGY16"/>
      <c r="AGZ16"/>
      <c r="AHA16"/>
      <c r="AHB16"/>
      <c r="AHC16"/>
      <c r="AHD16"/>
      <c r="AHE16"/>
      <c r="AHF16"/>
      <c r="AHG16"/>
      <c r="AHH16"/>
      <c r="AHI16"/>
      <c r="AHJ16"/>
      <c r="AHK16"/>
      <c r="AHL16"/>
      <c r="AHM16"/>
      <c r="AHN16"/>
      <c r="AHO16"/>
      <c r="AHP16"/>
      <c r="AHQ16"/>
      <c r="AHR16"/>
      <c r="AHS16"/>
      <c r="AHT16"/>
      <c r="AHU16"/>
      <c r="AHV16"/>
      <c r="AHW16"/>
      <c r="AHX16"/>
      <c r="AHY16"/>
      <c r="AHZ16"/>
      <c r="AIA16"/>
      <c r="AIB16"/>
      <c r="AIC16"/>
      <c r="AID16"/>
      <c r="AIE16"/>
      <c r="AIF16"/>
      <c r="AIG16"/>
      <c r="AIH16"/>
      <c r="AII16"/>
      <c r="AIJ16"/>
      <c r="AIK16"/>
      <c r="AIL16"/>
      <c r="AIM16"/>
      <c r="AIN16"/>
      <c r="AIO16"/>
      <c r="AIP16"/>
      <c r="AIQ16"/>
      <c r="AIR16"/>
      <c r="AIS16"/>
      <c r="AIT16"/>
      <c r="AIU16"/>
      <c r="AIV16"/>
      <c r="AIW16"/>
      <c r="AIX16"/>
      <c r="AIY16"/>
      <c r="AIZ16"/>
      <c r="AJA16"/>
      <c r="AJB16"/>
      <c r="AJC16"/>
      <c r="AJD16"/>
      <c r="AJE16"/>
      <c r="AJF16"/>
      <c r="AJG16"/>
      <c r="AJH16"/>
      <c r="AJI16"/>
      <c r="AJJ16"/>
      <c r="AJK16"/>
      <c r="AJL16"/>
      <c r="AJM16"/>
      <c r="AJN16"/>
      <c r="AJO16"/>
      <c r="AJP16"/>
      <c r="AJQ16"/>
      <c r="AJR16"/>
      <c r="AJS16"/>
      <c r="AJT16"/>
      <c r="AJU16"/>
      <c r="AJV16"/>
      <c r="AJW16"/>
      <c r="AJX16"/>
      <c r="AJY16"/>
      <c r="AJZ16"/>
      <c r="AKA16"/>
      <c r="AKB16"/>
      <c r="AKC16"/>
      <c r="AKD16"/>
      <c r="AKE16"/>
      <c r="AKF16"/>
      <c r="AKG16"/>
      <c r="AKH16"/>
      <c r="AKI16"/>
      <c r="AKJ16"/>
      <c r="AKK16"/>
      <c r="AKL16"/>
      <c r="AKM16"/>
      <c r="AKN16"/>
      <c r="AKO16"/>
      <c r="AKP16"/>
      <c r="AKQ16"/>
      <c r="AKR16"/>
      <c r="AKS16"/>
      <c r="AKT16"/>
      <c r="AKU16"/>
      <c r="AKV16"/>
      <c r="AKW16"/>
      <c r="AKX16"/>
      <c r="AKY16"/>
      <c r="AKZ16"/>
      <c r="ALA16"/>
      <c r="ALB16"/>
      <c r="ALC16"/>
      <c r="ALD16"/>
      <c r="ALE16"/>
      <c r="ALF16"/>
      <c r="ALG16"/>
      <c r="ALH16"/>
      <c r="ALI16"/>
      <c r="ALJ16"/>
      <c r="ALK16"/>
      <c r="ALL16"/>
      <c r="ALM16"/>
      <c r="ALN16"/>
      <c r="ALO16"/>
      <c r="ALP16"/>
      <c r="ALQ16"/>
      <c r="ALR16"/>
      <c r="ALS16"/>
      <c r="ALT16"/>
      <c r="ALU16"/>
      <c r="ALV16"/>
      <c r="ALW16"/>
      <c r="ALX16"/>
      <c r="ALY16"/>
      <c r="ALZ16"/>
      <c r="AMA16"/>
      <c r="AMB16"/>
      <c r="AMC16"/>
      <c r="AMD16"/>
      <c r="AME16"/>
      <c r="AMF16"/>
      <c r="AMG16"/>
      <c r="AMH16"/>
      <c r="AMI16"/>
      <c r="AMJ16"/>
    </row>
    <row r="17" spans="1:1024" ht="25.5" customHeight="1" x14ac:dyDescent="0.25">
      <c r="A17"/>
      <c r="B17" s="245"/>
      <c r="C17" s="243"/>
      <c r="D17" s="246" t="s">
        <v>628</v>
      </c>
      <c r="E17" s="247"/>
      <c r="F17" s="247"/>
      <c r="G17" s="248"/>
      <c r="H17" s="247"/>
      <c r="I17" s="247"/>
      <c r="J17" s="247"/>
      <c r="K17" s="248"/>
      <c r="L17" s="249"/>
      <c r="M17" s="249"/>
      <c r="N17"/>
      <c r="O17"/>
      <c r="P17"/>
      <c r="Q17"/>
      <c r="R17"/>
      <c r="S17"/>
      <c r="T17"/>
      <c r="U17"/>
      <c r="V17"/>
      <c r="W17"/>
      <c r="X17"/>
      <c r="Y17"/>
      <c r="Z17"/>
      <c r="AA17"/>
      <c r="AB17"/>
      <c r="AC17"/>
      <c r="AD17"/>
      <c r="AE17"/>
      <c r="AF17"/>
      <c r="AG17"/>
      <c r="AH17"/>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c r="DT17"/>
      <c r="DU17"/>
      <c r="DV17"/>
      <c r="DW17"/>
      <c r="DX17"/>
      <c r="DY17"/>
      <c r="DZ17"/>
      <c r="EA17"/>
      <c r="EB17"/>
      <c r="EC17"/>
      <c r="ED17"/>
      <c r="EE17"/>
      <c r="EF17"/>
      <c r="EG17"/>
      <c r="EH17"/>
      <c r="EI17"/>
      <c r="EJ17"/>
      <c r="EK17"/>
      <c r="EL17"/>
      <c r="EM17"/>
      <c r="EN17"/>
      <c r="EO17"/>
      <c r="EP17"/>
      <c r="EQ17"/>
      <c r="ER17"/>
      <c r="ES17"/>
      <c r="ET17"/>
      <c r="EU17"/>
      <c r="EV17"/>
      <c r="EW17"/>
      <c r="EX17"/>
      <c r="EY17"/>
      <c r="EZ17"/>
      <c r="FA17"/>
      <c r="FB17"/>
      <c r="FC17"/>
      <c r="FD17"/>
      <c r="FE17"/>
      <c r="FF17"/>
      <c r="FG17"/>
      <c r="FH17"/>
      <c r="FI17"/>
      <c r="FJ17"/>
      <c r="FK17"/>
      <c r="FL17"/>
      <c r="FM17"/>
      <c r="FN17"/>
      <c r="FO17"/>
      <c r="FP17"/>
      <c r="FQ17"/>
      <c r="FR17"/>
      <c r="FS17"/>
      <c r="FT17"/>
      <c r="FU17"/>
      <c r="FV17"/>
      <c r="FW17"/>
      <c r="FX17"/>
      <c r="FY17"/>
      <c r="FZ17"/>
      <c r="GA17"/>
      <c r="GB17"/>
      <c r="GC17"/>
      <c r="GD17"/>
      <c r="GE17"/>
      <c r="GF17"/>
      <c r="GG17"/>
      <c r="GH17"/>
      <c r="GI17"/>
      <c r="GJ17"/>
      <c r="GK17"/>
      <c r="GL17"/>
      <c r="GM17"/>
      <c r="GN17"/>
      <c r="GO17"/>
      <c r="GP17"/>
      <c r="GQ17"/>
      <c r="GR17"/>
      <c r="GS17"/>
      <c r="GT17"/>
      <c r="GU17"/>
      <c r="GV17"/>
      <c r="GW17"/>
      <c r="GX17"/>
      <c r="GY17"/>
      <c r="GZ17"/>
      <c r="HA17"/>
      <c r="HB17"/>
      <c r="HC17"/>
      <c r="HD17"/>
      <c r="HE17"/>
      <c r="HF17"/>
      <c r="HG17"/>
      <c r="HH17"/>
      <c r="HI17"/>
      <c r="HJ17"/>
      <c r="HK17"/>
      <c r="HL17"/>
      <c r="HM17"/>
      <c r="HN17"/>
      <c r="HO17"/>
      <c r="HP17"/>
      <c r="HQ17"/>
      <c r="HR17"/>
      <c r="HS17"/>
      <c r="HT17"/>
      <c r="HU17"/>
      <c r="HV17"/>
      <c r="HW17"/>
      <c r="HX17"/>
      <c r="HY17"/>
      <c r="HZ17"/>
      <c r="IA17"/>
      <c r="IB17"/>
      <c r="IC17"/>
      <c r="ID17"/>
      <c r="IE17"/>
      <c r="IF17"/>
      <c r="IG17"/>
      <c r="IH17"/>
      <c r="II17"/>
      <c r="IJ17"/>
      <c r="IK17"/>
      <c r="IL17"/>
      <c r="IM17"/>
      <c r="IN17"/>
      <c r="IO17"/>
      <c r="IP17"/>
      <c r="IQ17"/>
      <c r="IR17"/>
      <c r="IS17"/>
      <c r="IT17"/>
      <c r="IU17"/>
      <c r="IV17"/>
      <c r="IW17"/>
      <c r="IX17"/>
      <c r="IY17"/>
      <c r="IZ17"/>
      <c r="JA17"/>
      <c r="JB17"/>
      <c r="JC17"/>
      <c r="JD17"/>
      <c r="JE17"/>
      <c r="JF17"/>
      <c r="JG17"/>
      <c r="JH17"/>
      <c r="JI17"/>
      <c r="JJ17"/>
      <c r="JK17"/>
      <c r="JL17"/>
      <c r="JM17"/>
      <c r="JN17"/>
      <c r="JO17"/>
      <c r="JP17"/>
      <c r="JQ17"/>
      <c r="JR17"/>
      <c r="JS17"/>
      <c r="JT17"/>
      <c r="JU17"/>
      <c r="JV17"/>
      <c r="JW17"/>
      <c r="JX17"/>
      <c r="JY17"/>
      <c r="JZ17"/>
      <c r="KA17"/>
      <c r="KB17"/>
      <c r="KC17"/>
      <c r="KD17"/>
      <c r="KE17"/>
      <c r="KF17"/>
      <c r="KG17"/>
      <c r="KH17"/>
      <c r="KI17"/>
      <c r="KJ17"/>
      <c r="KK17"/>
      <c r="KL17"/>
      <c r="KM17"/>
      <c r="KN17"/>
      <c r="KO17"/>
      <c r="KP17"/>
      <c r="KQ17"/>
      <c r="KR17"/>
      <c r="KS17"/>
      <c r="KT17"/>
      <c r="KU17"/>
      <c r="KV17"/>
      <c r="KW17"/>
      <c r="KX17"/>
      <c r="KY17"/>
      <c r="KZ17"/>
      <c r="LA17"/>
      <c r="LB17"/>
      <c r="LC17"/>
      <c r="LD17"/>
      <c r="LE17"/>
      <c r="LF17"/>
      <c r="LG17"/>
      <c r="LH17"/>
      <c r="LI17"/>
      <c r="LJ17"/>
      <c r="LK17"/>
      <c r="LL17"/>
      <c r="LM17"/>
      <c r="LN17"/>
      <c r="LO17"/>
      <c r="LP17"/>
      <c r="LQ17"/>
      <c r="LR17"/>
      <c r="LS17"/>
      <c r="LT17"/>
      <c r="LU17"/>
      <c r="LV17"/>
      <c r="LW17"/>
      <c r="LX17"/>
      <c r="LY17"/>
      <c r="LZ17"/>
      <c r="MA17"/>
      <c r="MB17"/>
      <c r="MC17"/>
      <c r="MD17"/>
      <c r="ME17"/>
      <c r="MF17"/>
      <c r="MG17"/>
      <c r="MH17"/>
      <c r="MI17"/>
      <c r="MJ17"/>
      <c r="MK17"/>
      <c r="ML17"/>
      <c r="MM17"/>
      <c r="MN17"/>
      <c r="MO17"/>
      <c r="MP17"/>
      <c r="MQ17"/>
      <c r="MR17"/>
      <c r="MS17"/>
      <c r="MT17"/>
      <c r="MU17"/>
      <c r="MV17"/>
      <c r="MW17"/>
      <c r="MX17"/>
      <c r="MY17"/>
      <c r="MZ17"/>
      <c r="NA17"/>
      <c r="NB17"/>
      <c r="NC17"/>
      <c r="ND17"/>
      <c r="NE17"/>
      <c r="NF17"/>
      <c r="NG17"/>
      <c r="NH17"/>
      <c r="NI17"/>
      <c r="NJ17"/>
      <c r="NK17"/>
      <c r="NL17"/>
      <c r="NM17"/>
      <c r="NN17"/>
      <c r="NO17"/>
      <c r="NP17"/>
      <c r="NQ17"/>
      <c r="NR17"/>
      <c r="NS17"/>
      <c r="NT17"/>
      <c r="NU17"/>
      <c r="NV17"/>
      <c r="NW17"/>
      <c r="NX17"/>
      <c r="NY17"/>
      <c r="NZ17"/>
      <c r="OA17"/>
      <c r="OB17"/>
      <c r="OC17"/>
      <c r="OD17"/>
      <c r="OE17"/>
      <c r="OF17"/>
      <c r="OG17"/>
      <c r="OH17"/>
      <c r="OI17"/>
      <c r="OJ17"/>
      <c r="OK17"/>
      <c r="OL17"/>
      <c r="OM17"/>
      <c r="ON17"/>
      <c r="OO17"/>
      <c r="OP17"/>
      <c r="OQ17"/>
      <c r="OR17"/>
      <c r="OS17"/>
      <c r="OT17"/>
      <c r="OU17"/>
      <c r="OV17"/>
      <c r="OW17"/>
      <c r="OX17"/>
      <c r="OY17"/>
      <c r="OZ17"/>
      <c r="PA17"/>
      <c r="PB17"/>
      <c r="PC17"/>
      <c r="PD17"/>
      <c r="PE17"/>
      <c r="PF17"/>
      <c r="PG17"/>
      <c r="PH17"/>
      <c r="PI17"/>
      <c r="PJ17"/>
      <c r="PK17"/>
      <c r="PL17"/>
      <c r="PM17"/>
      <c r="PN17"/>
      <c r="PO17"/>
      <c r="PP17"/>
      <c r="PQ17"/>
      <c r="PR17"/>
      <c r="PS17"/>
      <c r="PT17"/>
      <c r="PU17"/>
      <c r="PV17"/>
      <c r="PW17"/>
      <c r="PX17"/>
      <c r="PY17"/>
      <c r="PZ17"/>
      <c r="QA17"/>
      <c r="QB17"/>
      <c r="QC17"/>
      <c r="QD17"/>
      <c r="QE17"/>
      <c r="QF17"/>
      <c r="QG17"/>
      <c r="QH17"/>
      <c r="QI17"/>
      <c r="QJ17"/>
      <c r="QK17"/>
      <c r="QL17"/>
      <c r="QM17"/>
      <c r="QN17"/>
      <c r="QO17"/>
      <c r="QP17"/>
      <c r="QQ17"/>
      <c r="QR17"/>
      <c r="QS17"/>
      <c r="QT17"/>
      <c r="QU17"/>
      <c r="QV17"/>
      <c r="QW17"/>
      <c r="QX17"/>
      <c r="QY17"/>
      <c r="QZ17"/>
      <c r="RA17"/>
      <c r="RB17"/>
      <c r="RC17"/>
      <c r="RD17"/>
      <c r="RE17"/>
      <c r="RF17"/>
      <c r="RG17"/>
      <c r="RH17"/>
      <c r="RI17"/>
      <c r="RJ17"/>
      <c r="RK17"/>
      <c r="RL17"/>
      <c r="RM17"/>
      <c r="RN17"/>
      <c r="RO17"/>
      <c r="RP17"/>
      <c r="RQ17"/>
      <c r="RR17"/>
      <c r="RS17"/>
      <c r="RT17"/>
      <c r="RU17"/>
      <c r="RV17"/>
      <c r="RW17"/>
      <c r="RX17"/>
      <c r="RY17"/>
      <c r="RZ17"/>
      <c r="SA17"/>
      <c r="SB17"/>
      <c r="SC17"/>
      <c r="SD17"/>
      <c r="SE17"/>
      <c r="SF17"/>
      <c r="SG17"/>
      <c r="SH17"/>
      <c r="SI17"/>
      <c r="SJ17"/>
      <c r="SK17"/>
      <c r="SL17"/>
      <c r="SM17"/>
      <c r="SN17"/>
      <c r="SO17"/>
      <c r="SP17"/>
      <c r="SQ17"/>
      <c r="SR17"/>
      <c r="SS17"/>
      <c r="ST17"/>
      <c r="SU17"/>
      <c r="SV17"/>
      <c r="SW17"/>
      <c r="SX17"/>
      <c r="SY17"/>
      <c r="SZ17"/>
      <c r="TA17"/>
      <c r="TB17"/>
      <c r="TC17"/>
      <c r="TD17"/>
      <c r="TE17"/>
      <c r="TF17"/>
      <c r="TG17"/>
      <c r="TH17"/>
      <c r="TI17"/>
      <c r="TJ17"/>
      <c r="TK17"/>
      <c r="TL17"/>
      <c r="TM17"/>
      <c r="TN17"/>
      <c r="TO17"/>
      <c r="TP17"/>
      <c r="TQ17"/>
      <c r="TR17"/>
      <c r="TS17"/>
      <c r="TT17"/>
      <c r="TU17"/>
      <c r="TV17"/>
      <c r="TW17"/>
      <c r="TX17"/>
      <c r="TY17"/>
      <c r="TZ17"/>
      <c r="UA17"/>
      <c r="UB17"/>
      <c r="UC17"/>
      <c r="UD17"/>
      <c r="UE17"/>
      <c r="UF17"/>
      <c r="UG17"/>
      <c r="UH17"/>
      <c r="UI17"/>
      <c r="UJ17"/>
      <c r="UK17"/>
      <c r="UL17"/>
      <c r="UM17"/>
      <c r="UN17"/>
      <c r="UO17"/>
      <c r="UP17"/>
      <c r="UQ17"/>
      <c r="UR17"/>
      <c r="US17"/>
      <c r="UT17"/>
      <c r="UU17"/>
      <c r="UV17"/>
      <c r="UW17"/>
      <c r="UX17"/>
      <c r="UY17"/>
      <c r="UZ17"/>
      <c r="VA17"/>
      <c r="VB17"/>
      <c r="VC17"/>
      <c r="VD17"/>
      <c r="VE17"/>
      <c r="VF17"/>
      <c r="VG17"/>
      <c r="VH17"/>
      <c r="VI17"/>
      <c r="VJ17"/>
      <c r="VK17"/>
      <c r="VL17"/>
      <c r="VM17"/>
      <c r="VN17"/>
      <c r="VO17"/>
      <c r="VP17"/>
      <c r="VQ17"/>
      <c r="VR17"/>
      <c r="VS17"/>
      <c r="VT17"/>
      <c r="VU17"/>
      <c r="VV17"/>
      <c r="VW17"/>
      <c r="VX17"/>
      <c r="VY17"/>
      <c r="VZ17"/>
      <c r="WA17"/>
      <c r="WB17"/>
      <c r="WC17"/>
      <c r="WD17"/>
      <c r="WE17"/>
      <c r="WF17"/>
      <c r="WG17"/>
      <c r="WH17"/>
      <c r="WI17"/>
      <c r="WJ17"/>
      <c r="WK17"/>
      <c r="WL17"/>
      <c r="WM17"/>
      <c r="WN17"/>
      <c r="WO17"/>
      <c r="WP17"/>
      <c r="WQ17"/>
      <c r="WR17"/>
      <c r="WS17"/>
      <c r="WT17"/>
      <c r="WU17"/>
      <c r="WV17"/>
      <c r="WW17"/>
      <c r="WX17"/>
      <c r="WY17"/>
      <c r="WZ17"/>
      <c r="XA17"/>
      <c r="XB17"/>
      <c r="XC17"/>
      <c r="XD17"/>
      <c r="XE17"/>
      <c r="XF17"/>
      <c r="XG17"/>
      <c r="XH17"/>
      <c r="XI17"/>
      <c r="XJ17"/>
      <c r="XK17"/>
      <c r="XL17"/>
      <c r="XM17"/>
      <c r="XN17"/>
      <c r="XO17"/>
      <c r="XP17"/>
      <c r="XQ17"/>
      <c r="XR17"/>
      <c r="XS17"/>
      <c r="XT17"/>
      <c r="XU17"/>
      <c r="XV17"/>
      <c r="XW17"/>
      <c r="XX17"/>
      <c r="XY17"/>
      <c r="XZ17"/>
      <c r="YA17"/>
      <c r="YB17"/>
      <c r="YC17"/>
      <c r="YD17"/>
      <c r="YE17"/>
      <c r="YF17"/>
      <c r="YG17"/>
      <c r="YH17"/>
      <c r="YI17"/>
      <c r="YJ17"/>
      <c r="YK17"/>
      <c r="YL17"/>
      <c r="YM17"/>
      <c r="YN17"/>
      <c r="YO17"/>
      <c r="YP17"/>
      <c r="YQ17"/>
      <c r="YR17"/>
      <c r="YS17"/>
      <c r="YT17"/>
      <c r="YU17"/>
      <c r="YV17"/>
      <c r="YW17"/>
      <c r="YX17"/>
      <c r="YY17"/>
      <c r="YZ17"/>
      <c r="ZA17"/>
      <c r="ZB17"/>
      <c r="ZC17"/>
      <c r="ZD17"/>
      <c r="ZE17"/>
      <c r="ZF17"/>
      <c r="ZG17"/>
      <c r="ZH17"/>
      <c r="ZI17"/>
      <c r="ZJ17"/>
      <c r="ZK17"/>
      <c r="ZL17"/>
      <c r="ZM17"/>
      <c r="ZN17"/>
      <c r="ZO17"/>
      <c r="ZP17"/>
      <c r="ZQ17"/>
      <c r="ZR17"/>
      <c r="ZS17"/>
      <c r="ZT17"/>
      <c r="ZU17"/>
      <c r="ZV17"/>
      <c r="ZW17"/>
      <c r="ZX17"/>
      <c r="ZY17"/>
      <c r="ZZ17"/>
      <c r="AAA17"/>
      <c r="AAB17"/>
      <c r="AAC17"/>
      <c r="AAD17"/>
      <c r="AAE17"/>
      <c r="AAF17"/>
      <c r="AAG17"/>
      <c r="AAH17"/>
      <c r="AAI17"/>
      <c r="AAJ17"/>
      <c r="AAK17"/>
      <c r="AAL17"/>
      <c r="AAM17"/>
      <c r="AAN17"/>
      <c r="AAO17"/>
      <c r="AAP17"/>
      <c r="AAQ17"/>
      <c r="AAR17"/>
      <c r="AAS17"/>
      <c r="AAT17"/>
      <c r="AAU17"/>
      <c r="AAV17"/>
      <c r="AAW17"/>
      <c r="AAX17"/>
      <c r="AAY17"/>
      <c r="AAZ17"/>
      <c r="ABA17"/>
      <c r="ABB17"/>
      <c r="ABC17"/>
      <c r="ABD17"/>
      <c r="ABE17"/>
      <c r="ABF17"/>
      <c r="ABG17"/>
      <c r="ABH17"/>
      <c r="ABI17"/>
      <c r="ABJ17"/>
      <c r="ABK17"/>
      <c r="ABL17"/>
      <c r="ABM17"/>
      <c r="ABN17"/>
      <c r="ABO17"/>
      <c r="ABP17"/>
      <c r="ABQ17"/>
      <c r="ABR17"/>
      <c r="ABS17"/>
      <c r="ABT17"/>
      <c r="ABU17"/>
      <c r="ABV17"/>
      <c r="ABW17"/>
      <c r="ABX17"/>
      <c r="ABY17"/>
      <c r="ABZ17"/>
      <c r="ACA17"/>
      <c r="ACB17"/>
      <c r="ACC17"/>
      <c r="ACD17"/>
      <c r="ACE17"/>
      <c r="ACF17"/>
      <c r="ACG17"/>
      <c r="ACH17"/>
      <c r="ACI17"/>
      <c r="ACJ17"/>
      <c r="ACK17"/>
      <c r="ACL17"/>
      <c r="ACM17"/>
      <c r="ACN17"/>
      <c r="ACO17"/>
      <c r="ACP17"/>
      <c r="ACQ17"/>
      <c r="ACR17"/>
      <c r="ACS17"/>
      <c r="ACT17"/>
      <c r="ACU17"/>
      <c r="ACV17"/>
      <c r="ACW17"/>
      <c r="ACX17"/>
      <c r="ACY17"/>
      <c r="ACZ17"/>
      <c r="ADA17"/>
      <c r="ADB17"/>
      <c r="ADC17"/>
      <c r="ADD17"/>
      <c r="ADE17"/>
      <c r="ADF17"/>
      <c r="ADG17"/>
      <c r="ADH17"/>
      <c r="ADI17"/>
      <c r="ADJ17"/>
      <c r="ADK17"/>
      <c r="ADL17"/>
      <c r="ADM17"/>
      <c r="ADN17"/>
      <c r="ADO17"/>
      <c r="ADP17"/>
      <c r="ADQ17"/>
      <c r="ADR17"/>
      <c r="ADS17"/>
      <c r="ADT17"/>
      <c r="ADU17"/>
      <c r="ADV17"/>
      <c r="ADW17"/>
      <c r="ADX17"/>
      <c r="ADY17"/>
      <c r="ADZ17"/>
      <c r="AEA17"/>
      <c r="AEB17"/>
      <c r="AEC17"/>
      <c r="AED17"/>
      <c r="AEE17"/>
      <c r="AEF17"/>
      <c r="AEG17"/>
      <c r="AEH17"/>
      <c r="AEI17"/>
      <c r="AEJ17"/>
      <c r="AEK17"/>
      <c r="AEL17"/>
      <c r="AEM17"/>
      <c r="AEN17"/>
      <c r="AEO17"/>
      <c r="AEP17"/>
      <c r="AEQ17"/>
      <c r="AER17"/>
      <c r="AES17"/>
      <c r="AET17"/>
      <c r="AEU17"/>
      <c r="AEV17"/>
      <c r="AEW17"/>
      <c r="AEX17"/>
      <c r="AEY17"/>
      <c r="AEZ17"/>
      <c r="AFA17"/>
      <c r="AFB17"/>
      <c r="AFC17"/>
      <c r="AFD17"/>
      <c r="AFE17"/>
      <c r="AFF17"/>
      <c r="AFG17"/>
      <c r="AFH17"/>
      <c r="AFI17"/>
      <c r="AFJ17"/>
      <c r="AFK17"/>
      <c r="AFL17"/>
      <c r="AFM17"/>
      <c r="AFN17"/>
      <c r="AFO17"/>
      <c r="AFP17"/>
      <c r="AFQ17"/>
      <c r="AFR17"/>
      <c r="AFS17"/>
      <c r="AFT17"/>
      <c r="AFU17"/>
      <c r="AFV17"/>
      <c r="AFW17"/>
      <c r="AFX17"/>
      <c r="AFY17"/>
      <c r="AFZ17"/>
      <c r="AGA17"/>
      <c r="AGB17"/>
      <c r="AGC17"/>
      <c r="AGD17"/>
      <c r="AGE17"/>
      <c r="AGF17"/>
      <c r="AGG17"/>
      <c r="AGH17"/>
      <c r="AGI17"/>
      <c r="AGJ17"/>
      <c r="AGK17"/>
      <c r="AGL17"/>
      <c r="AGM17"/>
      <c r="AGN17"/>
      <c r="AGO17"/>
      <c r="AGP17"/>
      <c r="AGQ17"/>
      <c r="AGR17"/>
      <c r="AGS17"/>
      <c r="AGT17"/>
      <c r="AGU17"/>
      <c r="AGV17"/>
      <c r="AGW17"/>
      <c r="AGX17"/>
      <c r="AGY17"/>
      <c r="AGZ17"/>
      <c r="AHA17"/>
      <c r="AHB17"/>
      <c r="AHC17"/>
      <c r="AHD17"/>
      <c r="AHE17"/>
      <c r="AHF17"/>
      <c r="AHG17"/>
      <c r="AHH17"/>
      <c r="AHI17"/>
      <c r="AHJ17"/>
      <c r="AHK17"/>
      <c r="AHL17"/>
      <c r="AHM17"/>
      <c r="AHN17"/>
      <c r="AHO17"/>
      <c r="AHP17"/>
      <c r="AHQ17"/>
      <c r="AHR17"/>
      <c r="AHS17"/>
      <c r="AHT17"/>
      <c r="AHU17"/>
      <c r="AHV17"/>
      <c r="AHW17"/>
      <c r="AHX17"/>
      <c r="AHY17"/>
      <c r="AHZ17"/>
      <c r="AIA17"/>
      <c r="AIB17"/>
      <c r="AIC17"/>
      <c r="AID17"/>
      <c r="AIE17"/>
      <c r="AIF17"/>
      <c r="AIG17"/>
      <c r="AIH17"/>
      <c r="AII17"/>
      <c r="AIJ17"/>
      <c r="AIK17"/>
      <c r="AIL17"/>
      <c r="AIM17"/>
      <c r="AIN17"/>
      <c r="AIO17"/>
      <c r="AIP17"/>
      <c r="AIQ17"/>
      <c r="AIR17"/>
      <c r="AIS17"/>
      <c r="AIT17"/>
      <c r="AIU17"/>
      <c r="AIV17"/>
      <c r="AIW17"/>
      <c r="AIX17"/>
      <c r="AIY17"/>
      <c r="AIZ17"/>
      <c r="AJA17"/>
      <c r="AJB17"/>
      <c r="AJC17"/>
      <c r="AJD17"/>
      <c r="AJE17"/>
      <c r="AJF17"/>
      <c r="AJG17"/>
      <c r="AJH17"/>
      <c r="AJI17"/>
      <c r="AJJ17"/>
      <c r="AJK17"/>
      <c r="AJL17"/>
      <c r="AJM17"/>
      <c r="AJN17"/>
      <c r="AJO17"/>
      <c r="AJP17"/>
      <c r="AJQ17"/>
      <c r="AJR17"/>
      <c r="AJS17"/>
      <c r="AJT17"/>
      <c r="AJU17"/>
      <c r="AJV17"/>
      <c r="AJW17"/>
      <c r="AJX17"/>
      <c r="AJY17"/>
      <c r="AJZ17"/>
      <c r="AKA17"/>
      <c r="AKB17"/>
      <c r="AKC17"/>
      <c r="AKD17"/>
      <c r="AKE17"/>
      <c r="AKF17"/>
      <c r="AKG17"/>
      <c r="AKH17"/>
      <c r="AKI17"/>
      <c r="AKJ17"/>
      <c r="AKK17"/>
      <c r="AKL17"/>
      <c r="AKM17"/>
      <c r="AKN17"/>
      <c r="AKO17"/>
      <c r="AKP17"/>
      <c r="AKQ17"/>
      <c r="AKR17"/>
      <c r="AKS17"/>
      <c r="AKT17"/>
      <c r="AKU17"/>
      <c r="AKV17"/>
      <c r="AKW17"/>
      <c r="AKX17"/>
      <c r="AKY17"/>
      <c r="AKZ17"/>
      <c r="ALA17"/>
      <c r="ALB17"/>
      <c r="ALC17"/>
      <c r="ALD17"/>
      <c r="ALE17"/>
      <c r="ALF17"/>
      <c r="ALG17"/>
      <c r="ALH17"/>
      <c r="ALI17"/>
      <c r="ALJ17"/>
      <c r="ALK17"/>
      <c r="ALL17"/>
      <c r="ALM17"/>
      <c r="ALN17"/>
      <c r="ALO17"/>
      <c r="ALP17"/>
      <c r="ALQ17"/>
      <c r="ALR17"/>
      <c r="ALS17"/>
      <c r="ALT17"/>
      <c r="ALU17"/>
      <c r="ALV17"/>
      <c r="ALW17"/>
      <c r="ALX17"/>
      <c r="ALY17"/>
      <c r="ALZ17"/>
      <c r="AMA17"/>
      <c r="AMB17"/>
      <c r="AMC17"/>
      <c r="AMD17"/>
      <c r="AME17"/>
      <c r="AMF17"/>
      <c r="AMG17"/>
      <c r="AMH17"/>
      <c r="AMI17"/>
      <c r="AMJ17"/>
    </row>
    <row r="18" spans="1:1024" ht="25.5" customHeight="1" x14ac:dyDescent="0.25">
      <c r="A18"/>
      <c r="B18" s="245"/>
      <c r="C18" s="243"/>
      <c r="D18" s="246" t="s">
        <v>629</v>
      </c>
      <c r="E18" s="247"/>
      <c r="F18" s="247"/>
      <c r="G18" s="248"/>
      <c r="H18" s="247"/>
      <c r="I18" s="247" t="s">
        <v>630</v>
      </c>
      <c r="J18" s="247"/>
      <c r="K18" s="248"/>
      <c r="L18" s="249"/>
      <c r="M18" s="249"/>
      <c r="N18"/>
      <c r="O18"/>
      <c r="P18"/>
      <c r="Q18"/>
      <c r="R18"/>
      <c r="S18"/>
      <c r="T18"/>
      <c r="U18"/>
      <c r="V18"/>
      <c r="W18"/>
      <c r="X18"/>
      <c r="Y18"/>
      <c r="Z18"/>
      <c r="AA18"/>
      <c r="AB18"/>
      <c r="AC18"/>
      <c r="AD18"/>
      <c r="AE18"/>
      <c r="AF18"/>
      <c r="AG18"/>
      <c r="AH18"/>
      <c r="AI18"/>
      <c r="AJ18"/>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c r="DT18"/>
      <c r="DU18"/>
      <c r="DV18"/>
      <c r="DW18"/>
      <c r="DX18"/>
      <c r="DY18"/>
      <c r="DZ18"/>
      <c r="EA18"/>
      <c r="EB18"/>
      <c r="EC18"/>
      <c r="ED18"/>
      <c r="EE18"/>
      <c r="EF18"/>
      <c r="EG18"/>
      <c r="EH18"/>
      <c r="EI18"/>
      <c r="EJ18"/>
      <c r="EK18"/>
      <c r="EL18"/>
      <c r="EM18"/>
      <c r="EN18"/>
      <c r="EO18"/>
      <c r="EP18"/>
      <c r="EQ18"/>
      <c r="ER18"/>
      <c r="ES18"/>
      <c r="ET18"/>
      <c r="EU18"/>
      <c r="EV18"/>
      <c r="EW18"/>
      <c r="EX18"/>
      <c r="EY18"/>
      <c r="EZ18"/>
      <c r="FA18"/>
      <c r="FB18"/>
      <c r="FC18"/>
      <c r="FD18"/>
      <c r="FE18"/>
      <c r="FF18"/>
      <c r="FG18"/>
      <c r="FH18"/>
      <c r="FI18"/>
      <c r="FJ18"/>
      <c r="FK18"/>
      <c r="FL18"/>
      <c r="FM18"/>
      <c r="FN18"/>
      <c r="FO18"/>
      <c r="FP18"/>
      <c r="FQ18"/>
      <c r="FR18"/>
      <c r="FS18"/>
      <c r="FT18"/>
      <c r="FU18"/>
      <c r="FV18"/>
      <c r="FW18"/>
      <c r="FX18"/>
      <c r="FY18"/>
      <c r="FZ18"/>
      <c r="GA18"/>
      <c r="GB18"/>
      <c r="GC18"/>
      <c r="GD18"/>
      <c r="GE18"/>
      <c r="GF18"/>
      <c r="GG18"/>
      <c r="GH18"/>
      <c r="GI18"/>
      <c r="GJ18"/>
      <c r="GK18"/>
      <c r="GL18"/>
      <c r="GM18"/>
      <c r="GN18"/>
      <c r="GO18"/>
      <c r="GP18"/>
      <c r="GQ18"/>
      <c r="GR18"/>
      <c r="GS18"/>
      <c r="GT18"/>
      <c r="GU18"/>
      <c r="GV18"/>
      <c r="GW18"/>
      <c r="GX18"/>
      <c r="GY18"/>
      <c r="GZ18"/>
      <c r="HA18"/>
      <c r="HB18"/>
      <c r="HC18"/>
      <c r="HD18"/>
      <c r="HE18"/>
      <c r="HF18"/>
      <c r="HG18"/>
      <c r="HH18"/>
      <c r="HI18"/>
      <c r="HJ18"/>
      <c r="HK18"/>
      <c r="HL18"/>
      <c r="HM18"/>
      <c r="HN18"/>
      <c r="HO18"/>
      <c r="HP18"/>
      <c r="HQ18"/>
      <c r="HR18"/>
      <c r="HS18"/>
      <c r="HT18"/>
      <c r="HU18"/>
      <c r="HV18"/>
      <c r="HW18"/>
      <c r="HX18"/>
      <c r="HY18"/>
      <c r="HZ18"/>
      <c r="IA18"/>
      <c r="IB18"/>
      <c r="IC18"/>
      <c r="ID18"/>
      <c r="IE18"/>
      <c r="IF18"/>
      <c r="IG18"/>
      <c r="IH18"/>
      <c r="II18"/>
      <c r="IJ18"/>
      <c r="IK18"/>
      <c r="IL18"/>
      <c r="IM18"/>
      <c r="IN18"/>
      <c r="IO18"/>
      <c r="IP18"/>
      <c r="IQ18"/>
      <c r="IR18"/>
      <c r="IS18"/>
      <c r="IT18"/>
      <c r="IU18"/>
      <c r="IV18"/>
      <c r="IW18"/>
      <c r="IX18"/>
      <c r="IY18"/>
      <c r="IZ18"/>
      <c r="JA18"/>
      <c r="JB18"/>
      <c r="JC18"/>
      <c r="JD18"/>
      <c r="JE18"/>
      <c r="JF18"/>
      <c r="JG18"/>
      <c r="JH18"/>
      <c r="JI18"/>
      <c r="JJ18"/>
      <c r="JK18"/>
      <c r="JL18"/>
      <c r="JM18"/>
      <c r="JN18"/>
      <c r="JO18"/>
      <c r="JP18"/>
      <c r="JQ18"/>
      <c r="JR18"/>
      <c r="JS18"/>
      <c r="JT18"/>
      <c r="JU18"/>
      <c r="JV18"/>
      <c r="JW18"/>
      <c r="JX18"/>
      <c r="JY18"/>
      <c r="JZ18"/>
      <c r="KA18"/>
      <c r="KB18"/>
      <c r="KC18"/>
      <c r="KD18"/>
      <c r="KE18"/>
      <c r="KF18"/>
      <c r="KG18"/>
      <c r="KH18"/>
      <c r="KI18"/>
      <c r="KJ18"/>
      <c r="KK18"/>
      <c r="KL18"/>
      <c r="KM18"/>
      <c r="KN18"/>
      <c r="KO18"/>
      <c r="KP18"/>
      <c r="KQ18"/>
      <c r="KR18"/>
      <c r="KS18"/>
      <c r="KT18"/>
      <c r="KU18"/>
      <c r="KV18"/>
      <c r="KW18"/>
      <c r="KX18"/>
      <c r="KY18"/>
      <c r="KZ18"/>
      <c r="LA18"/>
      <c r="LB18"/>
      <c r="LC18"/>
      <c r="LD18"/>
      <c r="LE18"/>
      <c r="LF18"/>
      <c r="LG18"/>
      <c r="LH18"/>
      <c r="LI18"/>
      <c r="LJ18"/>
      <c r="LK18"/>
      <c r="LL18"/>
      <c r="LM18"/>
      <c r="LN18"/>
      <c r="LO18"/>
      <c r="LP18"/>
      <c r="LQ18"/>
      <c r="LR18"/>
      <c r="LS18"/>
      <c r="LT18"/>
      <c r="LU18"/>
      <c r="LV18"/>
      <c r="LW18"/>
      <c r="LX18"/>
      <c r="LY18"/>
      <c r="LZ18"/>
      <c r="MA18"/>
      <c r="MB18"/>
      <c r="MC18"/>
      <c r="MD18"/>
      <c r="ME18"/>
      <c r="MF18"/>
      <c r="MG18"/>
      <c r="MH18"/>
      <c r="MI18"/>
      <c r="MJ18"/>
      <c r="MK18"/>
      <c r="ML18"/>
      <c r="MM18"/>
      <c r="MN18"/>
      <c r="MO18"/>
      <c r="MP18"/>
      <c r="MQ18"/>
      <c r="MR18"/>
      <c r="MS18"/>
      <c r="MT18"/>
      <c r="MU18"/>
      <c r="MV18"/>
      <c r="MW18"/>
      <c r="MX18"/>
      <c r="MY18"/>
      <c r="MZ18"/>
      <c r="NA18"/>
      <c r="NB18"/>
      <c r="NC18"/>
      <c r="ND18"/>
      <c r="NE18"/>
      <c r="NF18"/>
      <c r="NG18"/>
      <c r="NH18"/>
      <c r="NI18"/>
      <c r="NJ18"/>
      <c r="NK18"/>
      <c r="NL18"/>
      <c r="NM18"/>
      <c r="NN18"/>
      <c r="NO18"/>
      <c r="NP18"/>
      <c r="NQ18"/>
      <c r="NR18"/>
      <c r="NS18"/>
      <c r="NT18"/>
      <c r="NU18"/>
      <c r="NV18"/>
      <c r="NW18"/>
      <c r="NX18"/>
      <c r="NY18"/>
      <c r="NZ18"/>
      <c r="OA18"/>
      <c r="OB18"/>
      <c r="OC18"/>
      <c r="OD18"/>
      <c r="OE18"/>
      <c r="OF18"/>
      <c r="OG18"/>
      <c r="OH18"/>
      <c r="OI18"/>
      <c r="OJ18"/>
      <c r="OK18"/>
      <c r="OL18"/>
      <c r="OM18"/>
      <c r="ON18"/>
      <c r="OO18"/>
      <c r="OP18"/>
      <c r="OQ18"/>
      <c r="OR18"/>
      <c r="OS18"/>
      <c r="OT18"/>
      <c r="OU18"/>
      <c r="OV18"/>
      <c r="OW18"/>
      <c r="OX18"/>
      <c r="OY18"/>
      <c r="OZ18"/>
      <c r="PA18"/>
      <c r="PB18"/>
      <c r="PC18"/>
      <c r="PD18"/>
      <c r="PE18"/>
      <c r="PF18"/>
      <c r="PG18"/>
      <c r="PH18"/>
      <c r="PI18"/>
      <c r="PJ18"/>
      <c r="PK18"/>
      <c r="PL18"/>
      <c r="PM18"/>
      <c r="PN18"/>
      <c r="PO18"/>
      <c r="PP18"/>
      <c r="PQ18"/>
      <c r="PR18"/>
      <c r="PS18"/>
      <c r="PT18"/>
      <c r="PU18"/>
      <c r="PV18"/>
      <c r="PW18"/>
      <c r="PX18"/>
      <c r="PY18"/>
      <c r="PZ18"/>
      <c r="QA18"/>
      <c r="QB18"/>
      <c r="QC18"/>
      <c r="QD18"/>
      <c r="QE18"/>
      <c r="QF18"/>
      <c r="QG18"/>
      <c r="QH18"/>
      <c r="QI18"/>
      <c r="QJ18"/>
      <c r="QK18"/>
      <c r="QL18"/>
      <c r="QM18"/>
      <c r="QN18"/>
      <c r="QO18"/>
      <c r="QP18"/>
      <c r="QQ18"/>
      <c r="QR18"/>
      <c r="QS18"/>
      <c r="QT18"/>
      <c r="QU18"/>
      <c r="QV18"/>
      <c r="QW18"/>
      <c r="QX18"/>
      <c r="QY18"/>
      <c r="QZ18"/>
      <c r="RA18"/>
      <c r="RB18"/>
      <c r="RC18"/>
      <c r="RD18"/>
      <c r="RE18"/>
      <c r="RF18"/>
      <c r="RG18"/>
      <c r="RH18"/>
      <c r="RI18"/>
      <c r="RJ18"/>
      <c r="RK18"/>
      <c r="RL18"/>
      <c r="RM18"/>
      <c r="RN18"/>
      <c r="RO18"/>
      <c r="RP18"/>
      <c r="RQ18"/>
      <c r="RR18"/>
      <c r="RS18"/>
      <c r="RT18"/>
      <c r="RU18"/>
      <c r="RV18"/>
      <c r="RW18"/>
      <c r="RX18"/>
      <c r="RY18"/>
      <c r="RZ18"/>
      <c r="SA18"/>
      <c r="SB18"/>
      <c r="SC18"/>
      <c r="SD18"/>
      <c r="SE18"/>
      <c r="SF18"/>
      <c r="SG18"/>
      <c r="SH18"/>
      <c r="SI18"/>
      <c r="SJ18"/>
      <c r="SK18"/>
      <c r="SL18"/>
      <c r="SM18"/>
      <c r="SN18"/>
      <c r="SO18"/>
      <c r="SP18"/>
      <c r="SQ18"/>
      <c r="SR18"/>
      <c r="SS18"/>
      <c r="ST18"/>
      <c r="SU18"/>
      <c r="SV18"/>
      <c r="SW18"/>
      <c r="SX18"/>
      <c r="SY18"/>
      <c r="SZ18"/>
      <c r="TA18"/>
      <c r="TB18"/>
      <c r="TC18"/>
      <c r="TD18"/>
      <c r="TE18"/>
      <c r="TF18"/>
      <c r="TG18"/>
      <c r="TH18"/>
      <c r="TI18"/>
      <c r="TJ18"/>
      <c r="TK18"/>
      <c r="TL18"/>
      <c r="TM18"/>
      <c r="TN18"/>
      <c r="TO18"/>
      <c r="TP18"/>
      <c r="TQ18"/>
      <c r="TR18"/>
      <c r="TS18"/>
      <c r="TT18"/>
      <c r="TU18"/>
      <c r="TV18"/>
      <c r="TW18"/>
      <c r="TX18"/>
      <c r="TY18"/>
      <c r="TZ18"/>
      <c r="UA18"/>
      <c r="UB18"/>
      <c r="UC18"/>
      <c r="UD18"/>
      <c r="UE18"/>
      <c r="UF18"/>
      <c r="UG18"/>
      <c r="UH18"/>
      <c r="UI18"/>
      <c r="UJ18"/>
      <c r="UK18"/>
      <c r="UL18"/>
      <c r="UM18"/>
      <c r="UN18"/>
      <c r="UO18"/>
      <c r="UP18"/>
      <c r="UQ18"/>
      <c r="UR18"/>
      <c r="US18"/>
      <c r="UT18"/>
      <c r="UU18"/>
      <c r="UV18"/>
      <c r="UW18"/>
      <c r="UX18"/>
      <c r="UY18"/>
      <c r="UZ18"/>
      <c r="VA18"/>
      <c r="VB18"/>
      <c r="VC18"/>
      <c r="VD18"/>
      <c r="VE18"/>
      <c r="VF18"/>
      <c r="VG18"/>
      <c r="VH18"/>
      <c r="VI18"/>
      <c r="VJ18"/>
      <c r="VK18"/>
      <c r="VL18"/>
      <c r="VM18"/>
      <c r="VN18"/>
      <c r="VO18"/>
      <c r="VP18"/>
      <c r="VQ18"/>
      <c r="VR18"/>
      <c r="VS18"/>
      <c r="VT18"/>
      <c r="VU18"/>
      <c r="VV18"/>
      <c r="VW18"/>
      <c r="VX18"/>
      <c r="VY18"/>
      <c r="VZ18"/>
      <c r="WA18"/>
      <c r="WB18"/>
      <c r="WC18"/>
      <c r="WD18"/>
      <c r="WE18"/>
      <c r="WF18"/>
      <c r="WG18"/>
      <c r="WH18"/>
      <c r="WI18"/>
      <c r="WJ18"/>
      <c r="WK18"/>
      <c r="WL18"/>
      <c r="WM18"/>
      <c r="WN18"/>
      <c r="WO18"/>
      <c r="WP18"/>
      <c r="WQ18"/>
      <c r="WR18"/>
      <c r="WS18"/>
      <c r="WT18"/>
      <c r="WU18"/>
      <c r="WV18"/>
      <c r="WW18"/>
      <c r="WX18"/>
      <c r="WY18"/>
      <c r="WZ18"/>
      <c r="XA18"/>
      <c r="XB18"/>
      <c r="XC18"/>
      <c r="XD18"/>
      <c r="XE18"/>
      <c r="XF18"/>
      <c r="XG18"/>
      <c r="XH18"/>
      <c r="XI18"/>
      <c r="XJ18"/>
      <c r="XK18"/>
      <c r="XL18"/>
      <c r="XM18"/>
      <c r="XN18"/>
      <c r="XO18"/>
      <c r="XP18"/>
      <c r="XQ18"/>
      <c r="XR18"/>
      <c r="XS18"/>
      <c r="XT18"/>
      <c r="XU18"/>
      <c r="XV18"/>
      <c r="XW18"/>
      <c r="XX18"/>
      <c r="XY18"/>
      <c r="XZ18"/>
      <c r="YA18"/>
      <c r="YB18"/>
      <c r="YC18"/>
      <c r="YD18"/>
      <c r="YE18"/>
      <c r="YF18"/>
      <c r="YG18"/>
      <c r="YH18"/>
      <c r="YI18"/>
      <c r="YJ18"/>
      <c r="YK18"/>
      <c r="YL18"/>
      <c r="YM18"/>
      <c r="YN18"/>
      <c r="YO18"/>
      <c r="YP18"/>
      <c r="YQ18"/>
      <c r="YR18"/>
      <c r="YS18"/>
      <c r="YT18"/>
      <c r="YU18"/>
      <c r="YV18"/>
      <c r="YW18"/>
      <c r="YX18"/>
      <c r="YY18"/>
      <c r="YZ18"/>
      <c r="ZA18"/>
      <c r="ZB18"/>
      <c r="ZC18"/>
      <c r="ZD18"/>
      <c r="ZE18"/>
      <c r="ZF18"/>
      <c r="ZG18"/>
      <c r="ZH18"/>
      <c r="ZI18"/>
      <c r="ZJ18"/>
      <c r="ZK18"/>
      <c r="ZL18"/>
      <c r="ZM18"/>
      <c r="ZN18"/>
      <c r="ZO18"/>
      <c r="ZP18"/>
      <c r="ZQ18"/>
      <c r="ZR18"/>
      <c r="ZS18"/>
      <c r="ZT18"/>
      <c r="ZU18"/>
      <c r="ZV18"/>
      <c r="ZW18"/>
      <c r="ZX18"/>
      <c r="ZY18"/>
      <c r="ZZ18"/>
      <c r="AAA18"/>
      <c r="AAB18"/>
      <c r="AAC18"/>
      <c r="AAD18"/>
      <c r="AAE18"/>
      <c r="AAF18"/>
      <c r="AAG18"/>
      <c r="AAH18"/>
      <c r="AAI18"/>
      <c r="AAJ18"/>
      <c r="AAK18"/>
      <c r="AAL18"/>
      <c r="AAM18"/>
      <c r="AAN18"/>
      <c r="AAO18"/>
      <c r="AAP18"/>
      <c r="AAQ18"/>
      <c r="AAR18"/>
      <c r="AAS18"/>
      <c r="AAT18"/>
      <c r="AAU18"/>
      <c r="AAV18"/>
      <c r="AAW18"/>
      <c r="AAX18"/>
      <c r="AAY18"/>
      <c r="AAZ18"/>
      <c r="ABA18"/>
      <c r="ABB18"/>
      <c r="ABC18"/>
      <c r="ABD18"/>
      <c r="ABE18"/>
      <c r="ABF18"/>
      <c r="ABG18"/>
      <c r="ABH18"/>
      <c r="ABI18"/>
      <c r="ABJ18"/>
      <c r="ABK18"/>
      <c r="ABL18"/>
      <c r="ABM18"/>
      <c r="ABN18"/>
      <c r="ABO18"/>
      <c r="ABP18"/>
      <c r="ABQ18"/>
      <c r="ABR18"/>
      <c r="ABS18"/>
      <c r="ABT18"/>
      <c r="ABU18"/>
      <c r="ABV18"/>
      <c r="ABW18"/>
      <c r="ABX18"/>
      <c r="ABY18"/>
      <c r="ABZ18"/>
      <c r="ACA18"/>
      <c r="ACB18"/>
      <c r="ACC18"/>
      <c r="ACD18"/>
      <c r="ACE18"/>
      <c r="ACF18"/>
      <c r="ACG18"/>
      <c r="ACH18"/>
      <c r="ACI18"/>
      <c r="ACJ18"/>
      <c r="ACK18"/>
      <c r="ACL18"/>
      <c r="ACM18"/>
      <c r="ACN18"/>
      <c r="ACO18"/>
      <c r="ACP18"/>
      <c r="ACQ18"/>
      <c r="ACR18"/>
      <c r="ACS18"/>
      <c r="ACT18"/>
      <c r="ACU18"/>
      <c r="ACV18"/>
      <c r="ACW18"/>
      <c r="ACX18"/>
      <c r="ACY18"/>
      <c r="ACZ18"/>
      <c r="ADA18"/>
      <c r="ADB18"/>
      <c r="ADC18"/>
      <c r="ADD18"/>
      <c r="ADE18"/>
      <c r="ADF18"/>
      <c r="ADG18"/>
      <c r="ADH18"/>
      <c r="ADI18"/>
      <c r="ADJ18"/>
      <c r="ADK18"/>
      <c r="ADL18"/>
      <c r="ADM18"/>
      <c r="ADN18"/>
      <c r="ADO18"/>
      <c r="ADP18"/>
      <c r="ADQ18"/>
      <c r="ADR18"/>
      <c r="ADS18"/>
      <c r="ADT18"/>
      <c r="ADU18"/>
      <c r="ADV18"/>
      <c r="ADW18"/>
      <c r="ADX18"/>
      <c r="ADY18"/>
      <c r="ADZ18"/>
      <c r="AEA18"/>
      <c r="AEB18"/>
      <c r="AEC18"/>
      <c r="AED18"/>
      <c r="AEE18"/>
      <c r="AEF18"/>
      <c r="AEG18"/>
      <c r="AEH18"/>
      <c r="AEI18"/>
      <c r="AEJ18"/>
      <c r="AEK18"/>
      <c r="AEL18"/>
      <c r="AEM18"/>
      <c r="AEN18"/>
      <c r="AEO18"/>
      <c r="AEP18"/>
      <c r="AEQ18"/>
      <c r="AER18"/>
      <c r="AES18"/>
      <c r="AET18"/>
      <c r="AEU18"/>
      <c r="AEV18"/>
      <c r="AEW18"/>
      <c r="AEX18"/>
      <c r="AEY18"/>
      <c r="AEZ18"/>
      <c r="AFA18"/>
      <c r="AFB18"/>
      <c r="AFC18"/>
      <c r="AFD18"/>
      <c r="AFE18"/>
      <c r="AFF18"/>
      <c r="AFG18"/>
      <c r="AFH18"/>
      <c r="AFI18"/>
      <c r="AFJ18"/>
      <c r="AFK18"/>
      <c r="AFL18"/>
      <c r="AFM18"/>
      <c r="AFN18"/>
      <c r="AFO18"/>
      <c r="AFP18"/>
      <c r="AFQ18"/>
      <c r="AFR18"/>
      <c r="AFS18"/>
      <c r="AFT18"/>
      <c r="AFU18"/>
      <c r="AFV18"/>
      <c r="AFW18"/>
      <c r="AFX18"/>
      <c r="AFY18"/>
      <c r="AFZ18"/>
      <c r="AGA18"/>
      <c r="AGB18"/>
      <c r="AGC18"/>
      <c r="AGD18"/>
      <c r="AGE18"/>
      <c r="AGF18"/>
      <c r="AGG18"/>
      <c r="AGH18"/>
      <c r="AGI18"/>
      <c r="AGJ18"/>
      <c r="AGK18"/>
      <c r="AGL18"/>
      <c r="AGM18"/>
      <c r="AGN18"/>
      <c r="AGO18"/>
      <c r="AGP18"/>
      <c r="AGQ18"/>
      <c r="AGR18"/>
      <c r="AGS18"/>
      <c r="AGT18"/>
      <c r="AGU18"/>
      <c r="AGV18"/>
      <c r="AGW18"/>
      <c r="AGX18"/>
      <c r="AGY18"/>
      <c r="AGZ18"/>
      <c r="AHA18"/>
      <c r="AHB18"/>
      <c r="AHC18"/>
      <c r="AHD18"/>
      <c r="AHE18"/>
      <c r="AHF18"/>
      <c r="AHG18"/>
      <c r="AHH18"/>
      <c r="AHI18"/>
      <c r="AHJ18"/>
      <c r="AHK18"/>
      <c r="AHL18"/>
      <c r="AHM18"/>
      <c r="AHN18"/>
      <c r="AHO18"/>
      <c r="AHP18"/>
      <c r="AHQ18"/>
      <c r="AHR18"/>
      <c r="AHS18"/>
      <c r="AHT18"/>
      <c r="AHU18"/>
      <c r="AHV18"/>
      <c r="AHW18"/>
      <c r="AHX18"/>
      <c r="AHY18"/>
      <c r="AHZ18"/>
      <c r="AIA18"/>
      <c r="AIB18"/>
      <c r="AIC18"/>
      <c r="AID18"/>
      <c r="AIE18"/>
      <c r="AIF18"/>
      <c r="AIG18"/>
      <c r="AIH18"/>
      <c r="AII18"/>
      <c r="AIJ18"/>
      <c r="AIK18"/>
      <c r="AIL18"/>
      <c r="AIM18"/>
      <c r="AIN18"/>
      <c r="AIO18"/>
      <c r="AIP18"/>
      <c r="AIQ18"/>
      <c r="AIR18"/>
      <c r="AIS18"/>
      <c r="AIT18"/>
      <c r="AIU18"/>
      <c r="AIV18"/>
      <c r="AIW18"/>
      <c r="AIX18"/>
      <c r="AIY18"/>
      <c r="AIZ18"/>
      <c r="AJA18"/>
      <c r="AJB18"/>
      <c r="AJC18"/>
      <c r="AJD18"/>
      <c r="AJE18"/>
      <c r="AJF18"/>
      <c r="AJG18"/>
      <c r="AJH18"/>
      <c r="AJI18"/>
      <c r="AJJ18"/>
      <c r="AJK18"/>
      <c r="AJL18"/>
      <c r="AJM18"/>
      <c r="AJN18"/>
      <c r="AJO18"/>
      <c r="AJP18"/>
      <c r="AJQ18"/>
      <c r="AJR18"/>
      <c r="AJS18"/>
      <c r="AJT18"/>
      <c r="AJU18"/>
      <c r="AJV18"/>
      <c r="AJW18"/>
      <c r="AJX18"/>
      <c r="AJY18"/>
      <c r="AJZ18"/>
      <c r="AKA18"/>
      <c r="AKB18"/>
      <c r="AKC18"/>
      <c r="AKD18"/>
      <c r="AKE18"/>
      <c r="AKF18"/>
      <c r="AKG18"/>
      <c r="AKH18"/>
      <c r="AKI18"/>
      <c r="AKJ18"/>
      <c r="AKK18"/>
      <c r="AKL18"/>
      <c r="AKM18"/>
      <c r="AKN18"/>
      <c r="AKO18"/>
      <c r="AKP18"/>
      <c r="AKQ18"/>
      <c r="AKR18"/>
      <c r="AKS18"/>
      <c r="AKT18"/>
      <c r="AKU18"/>
      <c r="AKV18"/>
      <c r="AKW18"/>
      <c r="AKX18"/>
      <c r="AKY18"/>
      <c r="AKZ18"/>
      <c r="ALA18"/>
      <c r="ALB18"/>
      <c r="ALC18"/>
      <c r="ALD18"/>
      <c r="ALE18"/>
      <c r="ALF18"/>
      <c r="ALG18"/>
      <c r="ALH18"/>
      <c r="ALI18"/>
      <c r="ALJ18"/>
      <c r="ALK18"/>
      <c r="ALL18"/>
      <c r="ALM18"/>
      <c r="ALN18"/>
      <c r="ALO18"/>
      <c r="ALP18"/>
      <c r="ALQ18"/>
      <c r="ALR18"/>
      <c r="ALS18"/>
      <c r="ALT18"/>
      <c r="ALU18"/>
      <c r="ALV18"/>
      <c r="ALW18"/>
      <c r="ALX18"/>
      <c r="ALY18"/>
      <c r="ALZ18"/>
      <c r="AMA18"/>
      <c r="AMB18"/>
      <c r="AMC18"/>
      <c r="AMD18"/>
      <c r="AME18"/>
      <c r="AMF18"/>
      <c r="AMG18"/>
      <c r="AMH18"/>
      <c r="AMI18"/>
      <c r="AMJ18"/>
    </row>
    <row r="19" spans="1:1024" ht="25.5" customHeight="1" x14ac:dyDescent="0.25">
      <c r="A19"/>
      <c r="B19" s="245"/>
      <c r="C19" s="243"/>
      <c r="D19" s="246" t="s">
        <v>631</v>
      </c>
      <c r="E19" s="247"/>
      <c r="F19" s="247"/>
      <c r="G19" s="248"/>
      <c r="H19" s="247"/>
      <c r="I19" s="247" t="s">
        <v>632</v>
      </c>
      <c r="J19" s="247"/>
      <c r="K19" s="248"/>
      <c r="L19" s="249"/>
      <c r="M19" s="249"/>
      <c r="N19"/>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c r="DT19"/>
      <c r="DU19"/>
      <c r="DV19"/>
      <c r="DW19"/>
      <c r="DX19"/>
      <c r="DY19"/>
      <c r="DZ19"/>
      <c r="EA19"/>
      <c r="EB19"/>
      <c r="EC19"/>
      <c r="ED19"/>
      <c r="EE19"/>
      <c r="EF19"/>
      <c r="EG19"/>
      <c r="EH19"/>
      <c r="EI19"/>
      <c r="EJ19"/>
      <c r="EK19"/>
      <c r="EL19"/>
      <c r="EM19"/>
      <c r="EN19"/>
      <c r="EO19"/>
      <c r="EP19"/>
      <c r="EQ19"/>
      <c r="ER19"/>
      <c r="ES19"/>
      <c r="ET19"/>
      <c r="EU19"/>
      <c r="EV19"/>
      <c r="EW19"/>
      <c r="EX19"/>
      <c r="EY19"/>
      <c r="EZ19"/>
      <c r="FA19"/>
      <c r="FB19"/>
      <c r="FC19"/>
      <c r="FD19"/>
      <c r="FE19"/>
      <c r="FF19"/>
      <c r="FG19"/>
      <c r="FH19"/>
      <c r="FI19"/>
      <c r="FJ19"/>
      <c r="FK19"/>
      <c r="FL19"/>
      <c r="FM19"/>
      <c r="FN19"/>
      <c r="FO19"/>
      <c r="FP19"/>
      <c r="FQ19"/>
      <c r="FR19"/>
      <c r="FS19"/>
      <c r="FT19"/>
      <c r="FU19"/>
      <c r="FV19"/>
      <c r="FW19"/>
      <c r="FX19"/>
      <c r="FY19"/>
      <c r="FZ19"/>
      <c r="GA19"/>
      <c r="GB19"/>
      <c r="GC19"/>
      <c r="GD19"/>
      <c r="GE19"/>
      <c r="GF19"/>
      <c r="GG19"/>
      <c r="GH19"/>
      <c r="GI19"/>
      <c r="GJ19"/>
      <c r="GK19"/>
      <c r="GL19"/>
      <c r="GM19"/>
      <c r="GN19"/>
      <c r="GO19"/>
      <c r="GP19"/>
      <c r="GQ19"/>
      <c r="GR19"/>
      <c r="GS19"/>
      <c r="GT19"/>
      <c r="GU19"/>
      <c r="GV19"/>
      <c r="GW19"/>
      <c r="GX19"/>
      <c r="GY19"/>
      <c r="GZ19"/>
      <c r="HA19"/>
      <c r="HB19"/>
      <c r="HC19"/>
      <c r="HD19"/>
      <c r="HE19"/>
      <c r="HF19"/>
      <c r="HG19"/>
      <c r="HH19"/>
      <c r="HI19"/>
      <c r="HJ19"/>
      <c r="HK19"/>
      <c r="HL19"/>
      <c r="HM19"/>
      <c r="HN19"/>
      <c r="HO19"/>
      <c r="HP19"/>
      <c r="HQ19"/>
      <c r="HR19"/>
      <c r="HS19"/>
      <c r="HT19"/>
      <c r="HU19"/>
      <c r="HV19"/>
      <c r="HW19"/>
      <c r="HX19"/>
      <c r="HY19"/>
      <c r="HZ19"/>
      <c r="IA19"/>
      <c r="IB19"/>
      <c r="IC19"/>
      <c r="ID19"/>
      <c r="IE19"/>
      <c r="IF19"/>
      <c r="IG19"/>
      <c r="IH19"/>
      <c r="II19"/>
      <c r="IJ19"/>
      <c r="IK19"/>
      <c r="IL19"/>
      <c r="IM19"/>
      <c r="IN19"/>
      <c r="IO19"/>
      <c r="IP19"/>
      <c r="IQ19"/>
      <c r="IR19"/>
      <c r="IS19"/>
      <c r="IT19"/>
      <c r="IU19"/>
      <c r="IV19"/>
      <c r="IW19"/>
      <c r="IX19"/>
      <c r="IY19"/>
      <c r="IZ19"/>
      <c r="JA19"/>
      <c r="JB19"/>
      <c r="JC19"/>
      <c r="JD19"/>
      <c r="JE19"/>
      <c r="JF19"/>
      <c r="JG19"/>
      <c r="JH19"/>
      <c r="JI19"/>
      <c r="JJ19"/>
      <c r="JK19"/>
      <c r="JL19"/>
      <c r="JM19"/>
      <c r="JN19"/>
      <c r="JO19"/>
      <c r="JP19"/>
      <c r="JQ19"/>
      <c r="JR19"/>
      <c r="JS19"/>
      <c r="JT19"/>
      <c r="JU19"/>
      <c r="JV19"/>
      <c r="JW19"/>
      <c r="JX19"/>
      <c r="JY19"/>
      <c r="JZ19"/>
      <c r="KA19"/>
      <c r="KB19"/>
      <c r="KC19"/>
      <c r="KD19"/>
      <c r="KE19"/>
      <c r="KF19"/>
      <c r="KG19"/>
      <c r="KH19"/>
      <c r="KI19"/>
      <c r="KJ19"/>
      <c r="KK19"/>
      <c r="KL19"/>
      <c r="KM19"/>
      <c r="KN19"/>
      <c r="KO19"/>
      <c r="KP19"/>
      <c r="KQ19"/>
      <c r="KR19"/>
      <c r="KS19"/>
      <c r="KT19"/>
      <c r="KU19"/>
      <c r="KV19"/>
      <c r="KW19"/>
      <c r="KX19"/>
      <c r="KY19"/>
      <c r="KZ19"/>
      <c r="LA19"/>
      <c r="LB19"/>
      <c r="LC19"/>
      <c r="LD19"/>
      <c r="LE19"/>
      <c r="LF19"/>
      <c r="LG19"/>
      <c r="LH19"/>
      <c r="LI19"/>
      <c r="LJ19"/>
      <c r="LK19"/>
      <c r="LL19"/>
      <c r="LM19"/>
      <c r="LN19"/>
      <c r="LO19"/>
      <c r="LP19"/>
      <c r="LQ19"/>
      <c r="LR19"/>
      <c r="LS19"/>
      <c r="LT19"/>
      <c r="LU19"/>
      <c r="LV19"/>
      <c r="LW19"/>
      <c r="LX19"/>
      <c r="LY19"/>
      <c r="LZ19"/>
      <c r="MA19"/>
      <c r="MB19"/>
      <c r="MC19"/>
      <c r="MD19"/>
      <c r="ME19"/>
      <c r="MF19"/>
      <c r="MG19"/>
      <c r="MH19"/>
      <c r="MI19"/>
      <c r="MJ19"/>
      <c r="MK19"/>
      <c r="ML19"/>
      <c r="MM19"/>
      <c r="MN19"/>
      <c r="MO19"/>
      <c r="MP19"/>
      <c r="MQ19"/>
      <c r="MR19"/>
      <c r="MS19"/>
      <c r="MT19"/>
      <c r="MU19"/>
      <c r="MV19"/>
      <c r="MW19"/>
      <c r="MX19"/>
      <c r="MY19"/>
      <c r="MZ19"/>
      <c r="NA19"/>
      <c r="NB19"/>
      <c r="NC19"/>
      <c r="ND19"/>
      <c r="NE19"/>
      <c r="NF19"/>
      <c r="NG19"/>
      <c r="NH19"/>
      <c r="NI19"/>
      <c r="NJ19"/>
      <c r="NK19"/>
      <c r="NL19"/>
      <c r="NM19"/>
      <c r="NN19"/>
      <c r="NO19"/>
      <c r="NP19"/>
      <c r="NQ19"/>
      <c r="NR19"/>
      <c r="NS19"/>
      <c r="NT19"/>
      <c r="NU19"/>
      <c r="NV19"/>
      <c r="NW19"/>
      <c r="NX19"/>
      <c r="NY19"/>
      <c r="NZ19"/>
      <c r="OA19"/>
      <c r="OB19"/>
      <c r="OC19"/>
      <c r="OD19"/>
      <c r="OE19"/>
      <c r="OF19"/>
      <c r="OG19"/>
      <c r="OH19"/>
      <c r="OI19"/>
      <c r="OJ19"/>
      <c r="OK19"/>
      <c r="OL19"/>
      <c r="OM19"/>
      <c r="ON19"/>
      <c r="OO19"/>
      <c r="OP19"/>
      <c r="OQ19"/>
      <c r="OR19"/>
      <c r="OS19"/>
      <c r="OT19"/>
      <c r="OU19"/>
      <c r="OV19"/>
      <c r="OW19"/>
      <c r="OX19"/>
      <c r="OY19"/>
      <c r="OZ19"/>
      <c r="PA19"/>
      <c r="PB19"/>
      <c r="PC19"/>
      <c r="PD19"/>
      <c r="PE19"/>
      <c r="PF19"/>
      <c r="PG19"/>
      <c r="PH19"/>
      <c r="PI19"/>
      <c r="PJ19"/>
      <c r="PK19"/>
      <c r="PL19"/>
      <c r="PM19"/>
      <c r="PN19"/>
      <c r="PO19"/>
      <c r="PP19"/>
      <c r="PQ19"/>
      <c r="PR19"/>
      <c r="PS19"/>
      <c r="PT19"/>
      <c r="PU19"/>
      <c r="PV19"/>
      <c r="PW19"/>
      <c r="PX19"/>
      <c r="PY19"/>
      <c r="PZ19"/>
      <c r="QA19"/>
      <c r="QB19"/>
      <c r="QC19"/>
      <c r="QD19"/>
      <c r="QE19"/>
      <c r="QF19"/>
      <c r="QG19"/>
      <c r="QH19"/>
      <c r="QI19"/>
      <c r="QJ19"/>
      <c r="QK19"/>
      <c r="QL19"/>
      <c r="QM19"/>
      <c r="QN19"/>
      <c r="QO19"/>
      <c r="QP19"/>
      <c r="QQ19"/>
      <c r="QR19"/>
      <c r="QS19"/>
      <c r="QT19"/>
      <c r="QU19"/>
      <c r="QV19"/>
      <c r="QW19"/>
      <c r="QX19"/>
      <c r="QY19"/>
      <c r="QZ19"/>
      <c r="RA19"/>
      <c r="RB19"/>
      <c r="RC19"/>
      <c r="RD19"/>
      <c r="RE19"/>
      <c r="RF19"/>
      <c r="RG19"/>
      <c r="RH19"/>
      <c r="RI19"/>
      <c r="RJ19"/>
      <c r="RK19"/>
      <c r="RL19"/>
      <c r="RM19"/>
      <c r="RN19"/>
      <c r="RO19"/>
      <c r="RP19"/>
      <c r="RQ19"/>
      <c r="RR19"/>
      <c r="RS19"/>
      <c r="RT19"/>
      <c r="RU19"/>
      <c r="RV19"/>
      <c r="RW19"/>
      <c r="RX19"/>
      <c r="RY19"/>
      <c r="RZ19"/>
      <c r="SA19"/>
      <c r="SB19"/>
      <c r="SC19"/>
      <c r="SD19"/>
      <c r="SE19"/>
      <c r="SF19"/>
      <c r="SG19"/>
      <c r="SH19"/>
      <c r="SI19"/>
      <c r="SJ19"/>
      <c r="SK19"/>
      <c r="SL19"/>
      <c r="SM19"/>
      <c r="SN19"/>
      <c r="SO19"/>
      <c r="SP19"/>
      <c r="SQ19"/>
      <c r="SR19"/>
      <c r="SS19"/>
      <c r="ST19"/>
      <c r="SU19"/>
      <c r="SV19"/>
      <c r="SW19"/>
      <c r="SX19"/>
      <c r="SY19"/>
      <c r="SZ19"/>
      <c r="TA19"/>
      <c r="TB19"/>
      <c r="TC19"/>
      <c r="TD19"/>
      <c r="TE19"/>
      <c r="TF19"/>
      <c r="TG19"/>
      <c r="TH19"/>
      <c r="TI19"/>
      <c r="TJ19"/>
      <c r="TK19"/>
      <c r="TL19"/>
      <c r="TM19"/>
      <c r="TN19"/>
      <c r="TO19"/>
      <c r="TP19"/>
      <c r="TQ19"/>
      <c r="TR19"/>
      <c r="TS19"/>
      <c r="TT19"/>
      <c r="TU19"/>
      <c r="TV19"/>
      <c r="TW19"/>
      <c r="TX19"/>
      <c r="TY19"/>
      <c r="TZ19"/>
      <c r="UA19"/>
      <c r="UB19"/>
      <c r="UC19"/>
      <c r="UD19"/>
      <c r="UE19"/>
      <c r="UF19"/>
      <c r="UG19"/>
      <c r="UH19"/>
      <c r="UI19"/>
      <c r="UJ19"/>
      <c r="UK19"/>
      <c r="UL19"/>
      <c r="UM19"/>
      <c r="UN19"/>
      <c r="UO19"/>
      <c r="UP19"/>
      <c r="UQ19"/>
      <c r="UR19"/>
      <c r="US19"/>
      <c r="UT19"/>
      <c r="UU19"/>
      <c r="UV19"/>
      <c r="UW19"/>
      <c r="UX19"/>
      <c r="UY19"/>
      <c r="UZ19"/>
      <c r="VA19"/>
      <c r="VB19"/>
      <c r="VC19"/>
      <c r="VD19"/>
      <c r="VE19"/>
      <c r="VF19"/>
      <c r="VG19"/>
      <c r="VH19"/>
      <c r="VI19"/>
      <c r="VJ19"/>
      <c r="VK19"/>
      <c r="VL19"/>
      <c r="VM19"/>
      <c r="VN19"/>
      <c r="VO19"/>
      <c r="VP19"/>
      <c r="VQ19"/>
      <c r="VR19"/>
      <c r="VS19"/>
      <c r="VT19"/>
      <c r="VU19"/>
      <c r="VV19"/>
      <c r="VW19"/>
      <c r="VX19"/>
      <c r="VY19"/>
      <c r="VZ19"/>
      <c r="WA19"/>
      <c r="WB19"/>
      <c r="WC19"/>
      <c r="WD19"/>
      <c r="WE19"/>
      <c r="WF19"/>
      <c r="WG19"/>
      <c r="WH19"/>
      <c r="WI19"/>
      <c r="WJ19"/>
      <c r="WK19"/>
      <c r="WL19"/>
      <c r="WM19"/>
      <c r="WN19"/>
      <c r="WO19"/>
      <c r="WP19"/>
      <c r="WQ19"/>
      <c r="WR19"/>
      <c r="WS19"/>
      <c r="WT19"/>
      <c r="WU19"/>
      <c r="WV19"/>
      <c r="WW19"/>
      <c r="WX19"/>
      <c r="WY19"/>
      <c r="WZ19"/>
      <c r="XA19"/>
      <c r="XB19"/>
      <c r="XC19"/>
      <c r="XD19"/>
      <c r="XE19"/>
      <c r="XF19"/>
      <c r="XG19"/>
      <c r="XH19"/>
      <c r="XI19"/>
      <c r="XJ19"/>
      <c r="XK19"/>
      <c r="XL19"/>
      <c r="XM19"/>
      <c r="XN19"/>
      <c r="XO19"/>
      <c r="XP19"/>
      <c r="XQ19"/>
      <c r="XR19"/>
      <c r="XS19"/>
      <c r="XT19"/>
      <c r="XU19"/>
      <c r="XV19"/>
      <c r="XW19"/>
      <c r="XX19"/>
      <c r="XY19"/>
      <c r="XZ19"/>
      <c r="YA19"/>
      <c r="YB19"/>
      <c r="YC19"/>
      <c r="YD19"/>
      <c r="YE19"/>
      <c r="YF19"/>
      <c r="YG19"/>
      <c r="YH19"/>
      <c r="YI19"/>
      <c r="YJ19"/>
      <c r="YK19"/>
      <c r="YL19"/>
      <c r="YM19"/>
      <c r="YN19"/>
      <c r="YO19"/>
      <c r="YP19"/>
      <c r="YQ19"/>
      <c r="YR19"/>
      <c r="YS19"/>
      <c r="YT19"/>
      <c r="YU19"/>
      <c r="YV19"/>
      <c r="YW19"/>
      <c r="YX19"/>
      <c r="YY19"/>
      <c r="YZ19"/>
      <c r="ZA19"/>
      <c r="ZB19"/>
      <c r="ZC19"/>
      <c r="ZD19"/>
      <c r="ZE19"/>
      <c r="ZF19"/>
      <c r="ZG19"/>
      <c r="ZH19"/>
      <c r="ZI19"/>
      <c r="ZJ19"/>
      <c r="ZK19"/>
      <c r="ZL19"/>
      <c r="ZM19"/>
      <c r="ZN19"/>
      <c r="ZO19"/>
      <c r="ZP19"/>
      <c r="ZQ19"/>
      <c r="ZR19"/>
      <c r="ZS19"/>
      <c r="ZT19"/>
      <c r="ZU19"/>
      <c r="ZV19"/>
      <c r="ZW19"/>
      <c r="ZX19"/>
      <c r="ZY19"/>
      <c r="ZZ19"/>
      <c r="AAA19"/>
      <c r="AAB19"/>
      <c r="AAC19"/>
      <c r="AAD19"/>
      <c r="AAE19"/>
      <c r="AAF19"/>
      <c r="AAG19"/>
      <c r="AAH19"/>
      <c r="AAI19"/>
      <c r="AAJ19"/>
      <c r="AAK19"/>
      <c r="AAL19"/>
      <c r="AAM19"/>
      <c r="AAN19"/>
      <c r="AAO19"/>
      <c r="AAP19"/>
      <c r="AAQ19"/>
      <c r="AAR19"/>
      <c r="AAS19"/>
      <c r="AAT19"/>
      <c r="AAU19"/>
      <c r="AAV19"/>
      <c r="AAW19"/>
      <c r="AAX19"/>
      <c r="AAY19"/>
      <c r="AAZ19"/>
      <c r="ABA19"/>
      <c r="ABB19"/>
      <c r="ABC19"/>
      <c r="ABD19"/>
      <c r="ABE19"/>
      <c r="ABF19"/>
      <c r="ABG19"/>
      <c r="ABH19"/>
      <c r="ABI19"/>
      <c r="ABJ19"/>
      <c r="ABK19"/>
      <c r="ABL19"/>
      <c r="ABM19"/>
      <c r="ABN19"/>
      <c r="ABO19"/>
      <c r="ABP19"/>
      <c r="ABQ19"/>
      <c r="ABR19"/>
      <c r="ABS19"/>
      <c r="ABT19"/>
      <c r="ABU19"/>
      <c r="ABV19"/>
      <c r="ABW19"/>
      <c r="ABX19"/>
      <c r="ABY19"/>
      <c r="ABZ19"/>
      <c r="ACA19"/>
      <c r="ACB19"/>
      <c r="ACC19"/>
      <c r="ACD19"/>
      <c r="ACE19"/>
      <c r="ACF19"/>
      <c r="ACG19"/>
      <c r="ACH19"/>
      <c r="ACI19"/>
      <c r="ACJ19"/>
      <c r="ACK19"/>
      <c r="ACL19"/>
      <c r="ACM19"/>
      <c r="ACN19"/>
      <c r="ACO19"/>
      <c r="ACP19"/>
      <c r="ACQ19"/>
      <c r="ACR19"/>
      <c r="ACS19"/>
      <c r="ACT19"/>
      <c r="ACU19"/>
      <c r="ACV19"/>
      <c r="ACW19"/>
      <c r="ACX19"/>
      <c r="ACY19"/>
      <c r="ACZ19"/>
      <c r="ADA19"/>
      <c r="ADB19"/>
      <c r="ADC19"/>
      <c r="ADD19"/>
      <c r="ADE19"/>
      <c r="ADF19"/>
      <c r="ADG19"/>
      <c r="ADH19"/>
      <c r="ADI19"/>
      <c r="ADJ19"/>
      <c r="ADK19"/>
      <c r="ADL19"/>
      <c r="ADM19"/>
      <c r="ADN19"/>
      <c r="ADO19"/>
      <c r="ADP19"/>
      <c r="ADQ19"/>
      <c r="ADR19"/>
      <c r="ADS19"/>
      <c r="ADT19"/>
      <c r="ADU19"/>
      <c r="ADV19"/>
      <c r="ADW19"/>
      <c r="ADX19"/>
      <c r="ADY19"/>
      <c r="ADZ19"/>
      <c r="AEA19"/>
      <c r="AEB19"/>
      <c r="AEC19"/>
      <c r="AED19"/>
      <c r="AEE19"/>
      <c r="AEF19"/>
      <c r="AEG19"/>
      <c r="AEH19"/>
      <c r="AEI19"/>
      <c r="AEJ19"/>
      <c r="AEK19"/>
      <c r="AEL19"/>
      <c r="AEM19"/>
      <c r="AEN19"/>
      <c r="AEO19"/>
      <c r="AEP19"/>
      <c r="AEQ19"/>
      <c r="AER19"/>
      <c r="AES19"/>
      <c r="AET19"/>
      <c r="AEU19"/>
      <c r="AEV19"/>
      <c r="AEW19"/>
      <c r="AEX19"/>
      <c r="AEY19"/>
      <c r="AEZ19"/>
      <c r="AFA19"/>
      <c r="AFB19"/>
      <c r="AFC19"/>
      <c r="AFD19"/>
      <c r="AFE19"/>
      <c r="AFF19"/>
      <c r="AFG19"/>
      <c r="AFH19"/>
      <c r="AFI19"/>
      <c r="AFJ19"/>
      <c r="AFK19"/>
      <c r="AFL19"/>
      <c r="AFM19"/>
      <c r="AFN19"/>
      <c r="AFO19"/>
      <c r="AFP19"/>
      <c r="AFQ19"/>
      <c r="AFR19"/>
      <c r="AFS19"/>
      <c r="AFT19"/>
      <c r="AFU19"/>
      <c r="AFV19"/>
      <c r="AFW19"/>
      <c r="AFX19"/>
      <c r="AFY19"/>
      <c r="AFZ19"/>
      <c r="AGA19"/>
      <c r="AGB19"/>
      <c r="AGC19"/>
      <c r="AGD19"/>
      <c r="AGE19"/>
      <c r="AGF19"/>
      <c r="AGG19"/>
      <c r="AGH19"/>
      <c r="AGI19"/>
      <c r="AGJ19"/>
      <c r="AGK19"/>
      <c r="AGL19"/>
      <c r="AGM19"/>
      <c r="AGN19"/>
      <c r="AGO19"/>
      <c r="AGP19"/>
      <c r="AGQ19"/>
      <c r="AGR19"/>
      <c r="AGS19"/>
      <c r="AGT19"/>
      <c r="AGU19"/>
      <c r="AGV19"/>
      <c r="AGW19"/>
      <c r="AGX19"/>
      <c r="AGY19"/>
      <c r="AGZ19"/>
      <c r="AHA19"/>
      <c r="AHB19"/>
      <c r="AHC19"/>
      <c r="AHD19"/>
      <c r="AHE19"/>
      <c r="AHF19"/>
      <c r="AHG19"/>
      <c r="AHH19"/>
      <c r="AHI19"/>
      <c r="AHJ19"/>
      <c r="AHK19"/>
      <c r="AHL19"/>
      <c r="AHM19"/>
      <c r="AHN19"/>
      <c r="AHO19"/>
      <c r="AHP19"/>
      <c r="AHQ19"/>
      <c r="AHR19"/>
      <c r="AHS19"/>
      <c r="AHT19"/>
      <c r="AHU19"/>
      <c r="AHV19"/>
      <c r="AHW19"/>
      <c r="AHX19"/>
      <c r="AHY19"/>
      <c r="AHZ19"/>
      <c r="AIA19"/>
      <c r="AIB19"/>
      <c r="AIC19"/>
      <c r="AID19"/>
      <c r="AIE19"/>
      <c r="AIF19"/>
      <c r="AIG19"/>
      <c r="AIH19"/>
      <c r="AII19"/>
      <c r="AIJ19"/>
      <c r="AIK19"/>
      <c r="AIL19"/>
      <c r="AIM19"/>
      <c r="AIN19"/>
      <c r="AIO19"/>
      <c r="AIP19"/>
      <c r="AIQ19"/>
      <c r="AIR19"/>
      <c r="AIS19"/>
      <c r="AIT19"/>
      <c r="AIU19"/>
      <c r="AIV19"/>
      <c r="AIW19"/>
      <c r="AIX19"/>
      <c r="AIY19"/>
      <c r="AIZ19"/>
      <c r="AJA19"/>
      <c r="AJB19"/>
      <c r="AJC19"/>
      <c r="AJD19"/>
      <c r="AJE19"/>
      <c r="AJF19"/>
      <c r="AJG19"/>
      <c r="AJH19"/>
      <c r="AJI19"/>
      <c r="AJJ19"/>
      <c r="AJK19"/>
      <c r="AJL19"/>
      <c r="AJM19"/>
      <c r="AJN19"/>
      <c r="AJO19"/>
      <c r="AJP19"/>
      <c r="AJQ19"/>
      <c r="AJR19"/>
      <c r="AJS19"/>
      <c r="AJT19"/>
      <c r="AJU19"/>
      <c r="AJV19"/>
      <c r="AJW19"/>
      <c r="AJX19"/>
      <c r="AJY19"/>
      <c r="AJZ19"/>
      <c r="AKA19"/>
      <c r="AKB19"/>
      <c r="AKC19"/>
      <c r="AKD19"/>
      <c r="AKE19"/>
      <c r="AKF19"/>
      <c r="AKG19"/>
      <c r="AKH19"/>
      <c r="AKI19"/>
      <c r="AKJ19"/>
      <c r="AKK19"/>
      <c r="AKL19"/>
      <c r="AKM19"/>
      <c r="AKN19"/>
      <c r="AKO19"/>
      <c r="AKP19"/>
      <c r="AKQ19"/>
      <c r="AKR19"/>
      <c r="AKS19"/>
      <c r="AKT19"/>
      <c r="AKU19"/>
      <c r="AKV19"/>
      <c r="AKW19"/>
      <c r="AKX19"/>
      <c r="AKY19"/>
      <c r="AKZ19"/>
      <c r="ALA19"/>
      <c r="ALB19"/>
      <c r="ALC19"/>
      <c r="ALD19"/>
      <c r="ALE19"/>
      <c r="ALF19"/>
      <c r="ALG19"/>
      <c r="ALH19"/>
      <c r="ALI19"/>
      <c r="ALJ19"/>
      <c r="ALK19"/>
      <c r="ALL19"/>
      <c r="ALM19"/>
      <c r="ALN19"/>
      <c r="ALO19"/>
      <c r="ALP19"/>
      <c r="ALQ19"/>
      <c r="ALR19"/>
      <c r="ALS19"/>
      <c r="ALT19"/>
      <c r="ALU19"/>
      <c r="ALV19"/>
      <c r="ALW19"/>
      <c r="ALX19"/>
      <c r="ALY19"/>
      <c r="ALZ19"/>
      <c r="AMA19"/>
      <c r="AMB19"/>
      <c r="AMC19"/>
      <c r="AMD19"/>
      <c r="AME19"/>
      <c r="AMF19"/>
      <c r="AMG19"/>
      <c r="AMH19"/>
      <c r="AMI19"/>
      <c r="AMJ19"/>
    </row>
    <row r="20" spans="1:1024" ht="25.5" customHeight="1" x14ac:dyDescent="0.25">
      <c r="A20"/>
      <c r="B20" s="245"/>
      <c r="C20" s="243"/>
      <c r="D20" s="246" t="s">
        <v>633</v>
      </c>
      <c r="E20" s="247"/>
      <c r="F20" s="247"/>
      <c r="G20" s="248"/>
      <c r="H20" s="247"/>
      <c r="I20" s="253" t="s">
        <v>634</v>
      </c>
      <c r="J20" s="247"/>
      <c r="K20" s="248"/>
      <c r="L20" s="249"/>
      <c r="M20" s="249"/>
      <c r="N20"/>
      <c r="O20"/>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c r="DT20"/>
      <c r="DU20"/>
      <c r="DV20"/>
      <c r="DW20"/>
      <c r="DX20"/>
      <c r="DY20"/>
      <c r="DZ20"/>
      <c r="EA20"/>
      <c r="EB20"/>
      <c r="EC20"/>
      <c r="ED20"/>
      <c r="EE20"/>
      <c r="EF20"/>
      <c r="EG20"/>
      <c r="EH20"/>
      <c r="EI20"/>
      <c r="EJ20"/>
      <c r="EK20"/>
      <c r="EL20"/>
      <c r="EM20"/>
      <c r="EN20"/>
      <c r="EO20"/>
      <c r="EP20"/>
      <c r="EQ20"/>
      <c r="ER20"/>
      <c r="ES20"/>
      <c r="ET20"/>
      <c r="EU20"/>
      <c r="EV20"/>
      <c r="EW20"/>
      <c r="EX20"/>
      <c r="EY20"/>
      <c r="EZ20"/>
      <c r="FA20"/>
      <c r="FB20"/>
      <c r="FC20"/>
      <c r="FD20"/>
      <c r="FE20"/>
      <c r="FF20"/>
      <c r="FG20"/>
      <c r="FH20"/>
      <c r="FI20"/>
      <c r="FJ20"/>
      <c r="FK20"/>
      <c r="FL20"/>
      <c r="FM20"/>
      <c r="FN20"/>
      <c r="FO20"/>
      <c r="FP20"/>
      <c r="FQ20"/>
      <c r="FR20"/>
      <c r="FS20"/>
      <c r="FT20"/>
      <c r="FU20"/>
      <c r="FV20"/>
      <c r="FW20"/>
      <c r="FX20"/>
      <c r="FY20"/>
      <c r="FZ20"/>
      <c r="GA20"/>
      <c r="GB20"/>
      <c r="GC20"/>
      <c r="GD20"/>
      <c r="GE20"/>
      <c r="GF20"/>
      <c r="GG20"/>
      <c r="GH20"/>
      <c r="GI20"/>
      <c r="GJ20"/>
      <c r="GK20"/>
      <c r="GL20"/>
      <c r="GM20"/>
      <c r="GN20"/>
      <c r="GO20"/>
      <c r="GP20"/>
      <c r="GQ20"/>
      <c r="GR20"/>
      <c r="GS20"/>
      <c r="GT20"/>
      <c r="GU20"/>
      <c r="GV20"/>
      <c r="GW20"/>
      <c r="GX20"/>
      <c r="GY20"/>
      <c r="GZ20"/>
      <c r="HA20"/>
      <c r="HB20"/>
      <c r="HC20"/>
      <c r="HD20"/>
      <c r="HE20"/>
      <c r="HF20"/>
      <c r="HG20"/>
      <c r="HH20"/>
      <c r="HI20"/>
      <c r="HJ20"/>
      <c r="HK20"/>
      <c r="HL20"/>
      <c r="HM20"/>
      <c r="HN20"/>
      <c r="HO20"/>
      <c r="HP20"/>
      <c r="HQ20"/>
      <c r="HR20"/>
      <c r="HS20"/>
      <c r="HT20"/>
      <c r="HU20"/>
      <c r="HV20"/>
      <c r="HW20"/>
      <c r="HX20"/>
      <c r="HY20"/>
      <c r="HZ20"/>
      <c r="IA20"/>
      <c r="IB20"/>
      <c r="IC20"/>
      <c r="ID20"/>
      <c r="IE20"/>
      <c r="IF20"/>
      <c r="IG20"/>
      <c r="IH20"/>
      <c r="II20"/>
      <c r="IJ20"/>
      <c r="IK20"/>
      <c r="IL20"/>
      <c r="IM20"/>
      <c r="IN20"/>
      <c r="IO20"/>
      <c r="IP20"/>
      <c r="IQ20"/>
      <c r="IR20"/>
      <c r="IS20"/>
      <c r="IT20"/>
      <c r="IU20"/>
      <c r="IV20"/>
      <c r="IW20"/>
      <c r="IX20"/>
      <c r="IY20"/>
      <c r="IZ20"/>
      <c r="JA20"/>
      <c r="JB20"/>
      <c r="JC20"/>
      <c r="JD20"/>
      <c r="JE20"/>
      <c r="JF20"/>
      <c r="JG20"/>
      <c r="JH20"/>
      <c r="JI20"/>
      <c r="JJ20"/>
      <c r="JK20"/>
      <c r="JL20"/>
      <c r="JM20"/>
      <c r="JN20"/>
      <c r="JO20"/>
      <c r="JP20"/>
      <c r="JQ20"/>
      <c r="JR20"/>
      <c r="JS20"/>
      <c r="JT20"/>
      <c r="JU20"/>
      <c r="JV20"/>
      <c r="JW20"/>
      <c r="JX20"/>
      <c r="JY20"/>
      <c r="JZ20"/>
      <c r="KA20"/>
      <c r="KB20"/>
      <c r="KC20"/>
      <c r="KD20"/>
      <c r="KE20"/>
      <c r="KF20"/>
      <c r="KG20"/>
      <c r="KH20"/>
      <c r="KI20"/>
      <c r="KJ20"/>
      <c r="KK20"/>
      <c r="KL20"/>
      <c r="KM20"/>
      <c r="KN20"/>
      <c r="KO20"/>
      <c r="KP20"/>
      <c r="KQ20"/>
      <c r="KR20"/>
      <c r="KS20"/>
      <c r="KT20"/>
      <c r="KU20"/>
      <c r="KV20"/>
      <c r="KW20"/>
      <c r="KX20"/>
      <c r="KY20"/>
      <c r="KZ20"/>
      <c r="LA20"/>
      <c r="LB20"/>
      <c r="LC20"/>
      <c r="LD20"/>
      <c r="LE20"/>
      <c r="LF20"/>
      <c r="LG20"/>
      <c r="LH20"/>
      <c r="LI20"/>
      <c r="LJ20"/>
      <c r="LK20"/>
      <c r="LL20"/>
      <c r="LM20"/>
      <c r="LN20"/>
      <c r="LO20"/>
      <c r="LP20"/>
      <c r="LQ20"/>
      <c r="LR20"/>
      <c r="LS20"/>
      <c r="LT20"/>
      <c r="LU20"/>
      <c r="LV20"/>
      <c r="LW20"/>
      <c r="LX20"/>
      <c r="LY20"/>
      <c r="LZ20"/>
      <c r="MA20"/>
      <c r="MB20"/>
      <c r="MC20"/>
      <c r="MD20"/>
      <c r="ME20"/>
      <c r="MF20"/>
      <c r="MG20"/>
      <c r="MH20"/>
      <c r="MI20"/>
      <c r="MJ20"/>
      <c r="MK20"/>
      <c r="ML20"/>
      <c r="MM20"/>
      <c r="MN20"/>
      <c r="MO20"/>
      <c r="MP20"/>
      <c r="MQ20"/>
      <c r="MR20"/>
      <c r="MS20"/>
      <c r="MT20"/>
      <c r="MU20"/>
      <c r="MV20"/>
      <c r="MW20"/>
      <c r="MX20"/>
      <c r="MY20"/>
      <c r="MZ20"/>
      <c r="NA20"/>
      <c r="NB20"/>
      <c r="NC20"/>
      <c r="ND20"/>
      <c r="NE20"/>
      <c r="NF20"/>
      <c r="NG20"/>
      <c r="NH20"/>
      <c r="NI20"/>
      <c r="NJ20"/>
      <c r="NK20"/>
      <c r="NL20"/>
      <c r="NM20"/>
      <c r="NN20"/>
      <c r="NO20"/>
      <c r="NP20"/>
      <c r="NQ20"/>
      <c r="NR20"/>
      <c r="NS20"/>
      <c r="NT20"/>
      <c r="NU20"/>
      <c r="NV20"/>
      <c r="NW20"/>
      <c r="NX20"/>
      <c r="NY20"/>
      <c r="NZ20"/>
      <c r="OA20"/>
      <c r="OB20"/>
      <c r="OC20"/>
      <c r="OD20"/>
      <c r="OE20"/>
      <c r="OF20"/>
      <c r="OG20"/>
      <c r="OH20"/>
      <c r="OI20"/>
      <c r="OJ20"/>
      <c r="OK20"/>
      <c r="OL20"/>
      <c r="OM20"/>
      <c r="ON20"/>
      <c r="OO20"/>
      <c r="OP20"/>
      <c r="OQ20"/>
      <c r="OR20"/>
      <c r="OS20"/>
      <c r="OT20"/>
      <c r="OU20"/>
      <c r="OV20"/>
      <c r="OW20"/>
      <c r="OX20"/>
      <c r="OY20"/>
      <c r="OZ20"/>
      <c r="PA20"/>
      <c r="PB20"/>
      <c r="PC20"/>
      <c r="PD20"/>
      <c r="PE20"/>
      <c r="PF20"/>
      <c r="PG20"/>
      <c r="PH20"/>
      <c r="PI20"/>
      <c r="PJ20"/>
      <c r="PK20"/>
      <c r="PL20"/>
      <c r="PM20"/>
      <c r="PN20"/>
      <c r="PO20"/>
      <c r="PP20"/>
      <c r="PQ20"/>
      <c r="PR20"/>
      <c r="PS20"/>
      <c r="PT20"/>
      <c r="PU20"/>
      <c r="PV20"/>
      <c r="PW20"/>
      <c r="PX20"/>
      <c r="PY20"/>
      <c r="PZ20"/>
      <c r="QA20"/>
      <c r="QB20"/>
      <c r="QC20"/>
      <c r="QD20"/>
      <c r="QE20"/>
      <c r="QF20"/>
      <c r="QG20"/>
      <c r="QH20"/>
      <c r="QI20"/>
      <c r="QJ20"/>
      <c r="QK20"/>
      <c r="QL20"/>
      <c r="QM20"/>
      <c r="QN20"/>
      <c r="QO20"/>
      <c r="QP20"/>
      <c r="QQ20"/>
      <c r="QR20"/>
      <c r="QS20"/>
      <c r="QT20"/>
      <c r="QU20"/>
      <c r="QV20"/>
      <c r="QW20"/>
      <c r="QX20"/>
      <c r="QY20"/>
      <c r="QZ20"/>
      <c r="RA20"/>
      <c r="RB20"/>
      <c r="RC20"/>
      <c r="RD20"/>
      <c r="RE20"/>
      <c r="RF20"/>
      <c r="RG20"/>
      <c r="RH20"/>
      <c r="RI20"/>
      <c r="RJ20"/>
      <c r="RK20"/>
      <c r="RL20"/>
      <c r="RM20"/>
      <c r="RN20"/>
      <c r="RO20"/>
      <c r="RP20"/>
      <c r="RQ20"/>
      <c r="RR20"/>
      <c r="RS20"/>
      <c r="RT20"/>
      <c r="RU20"/>
      <c r="RV20"/>
      <c r="RW20"/>
      <c r="RX20"/>
      <c r="RY20"/>
      <c r="RZ20"/>
      <c r="SA20"/>
      <c r="SB20"/>
      <c r="SC20"/>
      <c r="SD20"/>
      <c r="SE20"/>
      <c r="SF20"/>
      <c r="SG20"/>
      <c r="SH20"/>
      <c r="SI20"/>
      <c r="SJ20"/>
      <c r="SK20"/>
      <c r="SL20"/>
      <c r="SM20"/>
      <c r="SN20"/>
      <c r="SO20"/>
      <c r="SP20"/>
      <c r="SQ20"/>
      <c r="SR20"/>
      <c r="SS20"/>
      <c r="ST20"/>
      <c r="SU20"/>
      <c r="SV20"/>
      <c r="SW20"/>
      <c r="SX20"/>
      <c r="SY20"/>
      <c r="SZ20"/>
      <c r="TA20"/>
      <c r="TB20"/>
      <c r="TC20"/>
      <c r="TD20"/>
      <c r="TE20"/>
      <c r="TF20"/>
      <c r="TG20"/>
      <c r="TH20"/>
      <c r="TI20"/>
      <c r="TJ20"/>
      <c r="TK20"/>
      <c r="TL20"/>
      <c r="TM20"/>
      <c r="TN20"/>
      <c r="TO20"/>
      <c r="TP20"/>
      <c r="TQ20"/>
      <c r="TR20"/>
      <c r="TS20"/>
      <c r="TT20"/>
      <c r="TU20"/>
      <c r="TV20"/>
      <c r="TW20"/>
      <c r="TX20"/>
      <c r="TY20"/>
      <c r="TZ20"/>
      <c r="UA20"/>
      <c r="UB20"/>
      <c r="UC20"/>
      <c r="UD20"/>
      <c r="UE20"/>
      <c r="UF20"/>
      <c r="UG20"/>
      <c r="UH20"/>
      <c r="UI20"/>
      <c r="UJ20"/>
      <c r="UK20"/>
      <c r="UL20"/>
      <c r="UM20"/>
      <c r="UN20"/>
      <c r="UO20"/>
      <c r="UP20"/>
      <c r="UQ20"/>
      <c r="UR20"/>
      <c r="US20"/>
      <c r="UT20"/>
      <c r="UU20"/>
      <c r="UV20"/>
      <c r="UW20"/>
      <c r="UX20"/>
      <c r="UY20"/>
      <c r="UZ20"/>
      <c r="VA20"/>
      <c r="VB20"/>
      <c r="VC20"/>
      <c r="VD20"/>
      <c r="VE20"/>
      <c r="VF20"/>
      <c r="VG20"/>
      <c r="VH20"/>
      <c r="VI20"/>
      <c r="VJ20"/>
      <c r="VK20"/>
      <c r="VL20"/>
      <c r="VM20"/>
      <c r="VN20"/>
      <c r="VO20"/>
      <c r="VP20"/>
      <c r="VQ20"/>
      <c r="VR20"/>
      <c r="VS20"/>
      <c r="VT20"/>
      <c r="VU20"/>
      <c r="VV20"/>
      <c r="VW20"/>
      <c r="VX20"/>
      <c r="VY20"/>
      <c r="VZ20"/>
      <c r="WA20"/>
      <c r="WB20"/>
      <c r="WC20"/>
      <c r="WD20"/>
      <c r="WE20"/>
      <c r="WF20"/>
      <c r="WG20"/>
      <c r="WH20"/>
      <c r="WI20"/>
      <c r="WJ20"/>
      <c r="WK20"/>
      <c r="WL20"/>
      <c r="WM20"/>
      <c r="WN20"/>
      <c r="WO20"/>
      <c r="WP20"/>
      <c r="WQ20"/>
      <c r="WR20"/>
      <c r="WS20"/>
      <c r="WT20"/>
      <c r="WU20"/>
      <c r="WV20"/>
      <c r="WW20"/>
      <c r="WX20"/>
      <c r="WY20"/>
      <c r="WZ20"/>
      <c r="XA20"/>
      <c r="XB20"/>
      <c r="XC20"/>
      <c r="XD20"/>
      <c r="XE20"/>
      <c r="XF20"/>
      <c r="XG20"/>
      <c r="XH20"/>
      <c r="XI20"/>
      <c r="XJ20"/>
      <c r="XK20"/>
      <c r="XL20"/>
      <c r="XM20"/>
      <c r="XN20"/>
      <c r="XO20"/>
      <c r="XP20"/>
      <c r="XQ20"/>
      <c r="XR20"/>
      <c r="XS20"/>
      <c r="XT20"/>
      <c r="XU20"/>
      <c r="XV20"/>
      <c r="XW20"/>
      <c r="XX20"/>
      <c r="XY20"/>
      <c r="XZ20"/>
      <c r="YA20"/>
      <c r="YB20"/>
      <c r="YC20"/>
      <c r="YD20"/>
      <c r="YE20"/>
      <c r="YF20"/>
      <c r="YG20"/>
      <c r="YH20"/>
      <c r="YI20"/>
      <c r="YJ20"/>
      <c r="YK20"/>
      <c r="YL20"/>
      <c r="YM20"/>
      <c r="YN20"/>
      <c r="YO20"/>
      <c r="YP20"/>
      <c r="YQ20"/>
      <c r="YR20"/>
      <c r="YS20"/>
      <c r="YT20"/>
      <c r="YU20"/>
      <c r="YV20"/>
      <c r="YW20"/>
      <c r="YX20"/>
      <c r="YY20"/>
      <c r="YZ20"/>
      <c r="ZA20"/>
      <c r="ZB20"/>
      <c r="ZC20"/>
      <c r="ZD20"/>
      <c r="ZE20"/>
      <c r="ZF20"/>
      <c r="ZG20"/>
      <c r="ZH20"/>
      <c r="ZI20"/>
      <c r="ZJ20"/>
      <c r="ZK20"/>
      <c r="ZL20"/>
      <c r="ZM20"/>
      <c r="ZN20"/>
      <c r="ZO20"/>
      <c r="ZP20"/>
      <c r="ZQ20"/>
      <c r="ZR20"/>
      <c r="ZS20"/>
      <c r="ZT20"/>
      <c r="ZU20"/>
      <c r="ZV20"/>
      <c r="ZW20"/>
      <c r="ZX20"/>
      <c r="ZY20"/>
      <c r="ZZ20"/>
      <c r="AAA20"/>
      <c r="AAB20"/>
      <c r="AAC20"/>
      <c r="AAD20"/>
      <c r="AAE20"/>
      <c r="AAF20"/>
      <c r="AAG20"/>
      <c r="AAH20"/>
      <c r="AAI20"/>
      <c r="AAJ20"/>
      <c r="AAK20"/>
      <c r="AAL20"/>
      <c r="AAM20"/>
      <c r="AAN20"/>
      <c r="AAO20"/>
      <c r="AAP20"/>
      <c r="AAQ20"/>
      <c r="AAR20"/>
      <c r="AAS20"/>
      <c r="AAT20"/>
      <c r="AAU20"/>
      <c r="AAV20"/>
      <c r="AAW20"/>
      <c r="AAX20"/>
      <c r="AAY20"/>
      <c r="AAZ20"/>
      <c r="ABA20"/>
      <c r="ABB20"/>
      <c r="ABC20"/>
      <c r="ABD20"/>
      <c r="ABE20"/>
      <c r="ABF20"/>
      <c r="ABG20"/>
      <c r="ABH20"/>
      <c r="ABI20"/>
      <c r="ABJ20"/>
      <c r="ABK20"/>
      <c r="ABL20"/>
      <c r="ABM20"/>
      <c r="ABN20"/>
      <c r="ABO20"/>
      <c r="ABP20"/>
      <c r="ABQ20"/>
      <c r="ABR20"/>
      <c r="ABS20"/>
      <c r="ABT20"/>
      <c r="ABU20"/>
      <c r="ABV20"/>
      <c r="ABW20"/>
      <c r="ABX20"/>
      <c r="ABY20"/>
      <c r="ABZ20"/>
      <c r="ACA20"/>
      <c r="ACB20"/>
      <c r="ACC20"/>
      <c r="ACD20"/>
      <c r="ACE20"/>
      <c r="ACF20"/>
      <c r="ACG20"/>
      <c r="ACH20"/>
      <c r="ACI20"/>
      <c r="ACJ20"/>
      <c r="ACK20"/>
      <c r="ACL20"/>
      <c r="ACM20"/>
      <c r="ACN20"/>
      <c r="ACO20"/>
      <c r="ACP20"/>
      <c r="ACQ20"/>
      <c r="ACR20"/>
      <c r="ACS20"/>
      <c r="ACT20"/>
      <c r="ACU20"/>
      <c r="ACV20"/>
      <c r="ACW20"/>
      <c r="ACX20"/>
      <c r="ACY20"/>
      <c r="ACZ20"/>
      <c r="ADA20"/>
      <c r="ADB20"/>
      <c r="ADC20"/>
      <c r="ADD20"/>
      <c r="ADE20"/>
      <c r="ADF20"/>
      <c r="ADG20"/>
      <c r="ADH20"/>
      <c r="ADI20"/>
      <c r="ADJ20"/>
      <c r="ADK20"/>
      <c r="ADL20"/>
      <c r="ADM20"/>
      <c r="ADN20"/>
      <c r="ADO20"/>
      <c r="ADP20"/>
      <c r="ADQ20"/>
      <c r="ADR20"/>
      <c r="ADS20"/>
      <c r="ADT20"/>
      <c r="ADU20"/>
      <c r="ADV20"/>
      <c r="ADW20"/>
      <c r="ADX20"/>
      <c r="ADY20"/>
      <c r="ADZ20"/>
      <c r="AEA20"/>
      <c r="AEB20"/>
      <c r="AEC20"/>
      <c r="AED20"/>
      <c r="AEE20"/>
      <c r="AEF20"/>
      <c r="AEG20"/>
      <c r="AEH20"/>
      <c r="AEI20"/>
      <c r="AEJ20"/>
      <c r="AEK20"/>
      <c r="AEL20"/>
      <c r="AEM20"/>
      <c r="AEN20"/>
      <c r="AEO20"/>
      <c r="AEP20"/>
      <c r="AEQ20"/>
      <c r="AER20"/>
      <c r="AES20"/>
      <c r="AET20"/>
      <c r="AEU20"/>
      <c r="AEV20"/>
      <c r="AEW20"/>
      <c r="AEX20"/>
      <c r="AEY20"/>
      <c r="AEZ20"/>
      <c r="AFA20"/>
      <c r="AFB20"/>
      <c r="AFC20"/>
      <c r="AFD20"/>
      <c r="AFE20"/>
      <c r="AFF20"/>
      <c r="AFG20"/>
      <c r="AFH20"/>
      <c r="AFI20"/>
      <c r="AFJ20"/>
      <c r="AFK20"/>
      <c r="AFL20"/>
      <c r="AFM20"/>
      <c r="AFN20"/>
      <c r="AFO20"/>
      <c r="AFP20"/>
      <c r="AFQ20"/>
      <c r="AFR20"/>
      <c r="AFS20"/>
      <c r="AFT20"/>
      <c r="AFU20"/>
      <c r="AFV20"/>
      <c r="AFW20"/>
      <c r="AFX20"/>
      <c r="AFY20"/>
      <c r="AFZ20"/>
      <c r="AGA20"/>
      <c r="AGB20"/>
      <c r="AGC20"/>
      <c r="AGD20"/>
      <c r="AGE20"/>
      <c r="AGF20"/>
      <c r="AGG20"/>
      <c r="AGH20"/>
      <c r="AGI20"/>
      <c r="AGJ20"/>
      <c r="AGK20"/>
      <c r="AGL20"/>
      <c r="AGM20"/>
      <c r="AGN20"/>
      <c r="AGO20"/>
      <c r="AGP20"/>
      <c r="AGQ20"/>
      <c r="AGR20"/>
      <c r="AGS20"/>
      <c r="AGT20"/>
      <c r="AGU20"/>
      <c r="AGV20"/>
      <c r="AGW20"/>
      <c r="AGX20"/>
      <c r="AGY20"/>
      <c r="AGZ20"/>
      <c r="AHA20"/>
      <c r="AHB20"/>
      <c r="AHC20"/>
      <c r="AHD20"/>
      <c r="AHE20"/>
      <c r="AHF20"/>
      <c r="AHG20"/>
      <c r="AHH20"/>
      <c r="AHI20"/>
      <c r="AHJ20"/>
      <c r="AHK20"/>
      <c r="AHL20"/>
      <c r="AHM20"/>
      <c r="AHN20"/>
      <c r="AHO20"/>
      <c r="AHP20"/>
      <c r="AHQ20"/>
      <c r="AHR20"/>
      <c r="AHS20"/>
      <c r="AHT20"/>
      <c r="AHU20"/>
      <c r="AHV20"/>
      <c r="AHW20"/>
      <c r="AHX20"/>
      <c r="AHY20"/>
      <c r="AHZ20"/>
      <c r="AIA20"/>
      <c r="AIB20"/>
      <c r="AIC20"/>
      <c r="AID20"/>
      <c r="AIE20"/>
      <c r="AIF20"/>
      <c r="AIG20"/>
      <c r="AIH20"/>
      <c r="AII20"/>
      <c r="AIJ20"/>
      <c r="AIK20"/>
      <c r="AIL20"/>
      <c r="AIM20"/>
      <c r="AIN20"/>
      <c r="AIO20"/>
      <c r="AIP20"/>
      <c r="AIQ20"/>
      <c r="AIR20"/>
      <c r="AIS20"/>
      <c r="AIT20"/>
      <c r="AIU20"/>
      <c r="AIV20"/>
      <c r="AIW20"/>
      <c r="AIX20"/>
      <c r="AIY20"/>
      <c r="AIZ20"/>
      <c r="AJA20"/>
      <c r="AJB20"/>
      <c r="AJC20"/>
      <c r="AJD20"/>
      <c r="AJE20"/>
      <c r="AJF20"/>
      <c r="AJG20"/>
      <c r="AJH20"/>
      <c r="AJI20"/>
      <c r="AJJ20"/>
      <c r="AJK20"/>
      <c r="AJL20"/>
      <c r="AJM20"/>
      <c r="AJN20"/>
      <c r="AJO20"/>
      <c r="AJP20"/>
      <c r="AJQ20"/>
      <c r="AJR20"/>
      <c r="AJS20"/>
      <c r="AJT20"/>
      <c r="AJU20"/>
      <c r="AJV20"/>
      <c r="AJW20"/>
      <c r="AJX20"/>
      <c r="AJY20"/>
      <c r="AJZ20"/>
      <c r="AKA20"/>
      <c r="AKB20"/>
      <c r="AKC20"/>
      <c r="AKD20"/>
      <c r="AKE20"/>
      <c r="AKF20"/>
      <c r="AKG20"/>
      <c r="AKH20"/>
      <c r="AKI20"/>
      <c r="AKJ20"/>
      <c r="AKK20"/>
      <c r="AKL20"/>
      <c r="AKM20"/>
      <c r="AKN20"/>
      <c r="AKO20"/>
      <c r="AKP20"/>
      <c r="AKQ20"/>
      <c r="AKR20"/>
      <c r="AKS20"/>
      <c r="AKT20"/>
      <c r="AKU20"/>
      <c r="AKV20"/>
      <c r="AKW20"/>
      <c r="AKX20"/>
      <c r="AKY20"/>
      <c r="AKZ20"/>
      <c r="ALA20"/>
      <c r="ALB20"/>
      <c r="ALC20"/>
      <c r="ALD20"/>
      <c r="ALE20"/>
      <c r="ALF20"/>
      <c r="ALG20"/>
      <c r="ALH20"/>
      <c r="ALI20"/>
      <c r="ALJ20"/>
      <c r="ALK20"/>
      <c r="ALL20"/>
      <c r="ALM20"/>
      <c r="ALN20"/>
      <c r="ALO20"/>
      <c r="ALP20"/>
      <c r="ALQ20"/>
      <c r="ALR20"/>
      <c r="ALS20"/>
      <c r="ALT20"/>
      <c r="ALU20"/>
      <c r="ALV20"/>
      <c r="ALW20"/>
      <c r="ALX20"/>
      <c r="ALY20"/>
      <c r="ALZ20"/>
      <c r="AMA20"/>
      <c r="AMB20"/>
      <c r="AMC20"/>
      <c r="AMD20"/>
      <c r="AME20"/>
      <c r="AMF20"/>
      <c r="AMG20"/>
      <c r="AMH20"/>
      <c r="AMI20"/>
      <c r="AMJ20"/>
    </row>
    <row r="21" spans="1:1024" ht="25.5" customHeight="1" x14ac:dyDescent="0.25">
      <c r="A21"/>
      <c r="B21" s="245"/>
      <c r="C21" s="243"/>
      <c r="D21" s="246" t="s">
        <v>635</v>
      </c>
      <c r="E21" s="247"/>
      <c r="F21" s="247"/>
      <c r="G21" s="248"/>
      <c r="H21" s="247"/>
      <c r="I21" s="253" t="s">
        <v>636</v>
      </c>
      <c r="J21" s="247"/>
      <c r="K21" s="248"/>
      <c r="L21" s="249"/>
      <c r="M21" s="249"/>
      <c r="N21"/>
      <c r="O21"/>
      <c r="P21"/>
      <c r="Q21"/>
      <c r="R21"/>
      <c r="S21"/>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c r="DH21"/>
      <c r="DI21"/>
      <c r="DJ21"/>
      <c r="DK21"/>
      <c r="DL21"/>
      <c r="DM21"/>
      <c r="DN21"/>
      <c r="DO21"/>
      <c r="DP21"/>
      <c r="DQ21"/>
      <c r="DR21"/>
      <c r="DS21"/>
      <c r="DT21"/>
      <c r="DU21"/>
      <c r="DV21"/>
      <c r="DW21"/>
      <c r="DX21"/>
      <c r="DY21"/>
      <c r="DZ21"/>
      <c r="EA21"/>
      <c r="EB21"/>
      <c r="EC21"/>
      <c r="ED21"/>
      <c r="EE21"/>
      <c r="EF21"/>
      <c r="EG21"/>
      <c r="EH21"/>
      <c r="EI21"/>
      <c r="EJ21"/>
      <c r="EK21"/>
      <c r="EL21"/>
      <c r="EM21"/>
      <c r="EN21"/>
      <c r="EO21"/>
      <c r="EP21"/>
      <c r="EQ21"/>
      <c r="ER21"/>
      <c r="ES21"/>
      <c r="ET21"/>
      <c r="EU21"/>
      <c r="EV21"/>
      <c r="EW21"/>
      <c r="EX21"/>
      <c r="EY21"/>
      <c r="EZ21"/>
      <c r="FA21"/>
      <c r="FB21"/>
      <c r="FC21"/>
      <c r="FD21"/>
      <c r="FE21"/>
      <c r="FF21"/>
      <c r="FG21"/>
      <c r="FH21"/>
      <c r="FI21"/>
      <c r="FJ21"/>
      <c r="FK21"/>
      <c r="FL21"/>
      <c r="FM21"/>
      <c r="FN21"/>
      <c r="FO21"/>
      <c r="FP21"/>
      <c r="FQ21"/>
      <c r="FR21"/>
      <c r="FS21"/>
      <c r="FT21"/>
      <c r="FU21"/>
      <c r="FV21"/>
      <c r="FW21"/>
      <c r="FX21"/>
      <c r="FY21"/>
      <c r="FZ21"/>
      <c r="GA21"/>
      <c r="GB21"/>
      <c r="GC21"/>
      <c r="GD21"/>
      <c r="GE21"/>
      <c r="GF21"/>
      <c r="GG21"/>
      <c r="GH21"/>
      <c r="GI21"/>
      <c r="GJ21"/>
      <c r="GK21"/>
      <c r="GL21"/>
      <c r="GM21"/>
      <c r="GN21"/>
      <c r="GO21"/>
      <c r="GP21"/>
      <c r="GQ21"/>
      <c r="GR21"/>
      <c r="GS21"/>
      <c r="GT21"/>
      <c r="GU21"/>
      <c r="GV21"/>
      <c r="GW21"/>
      <c r="GX21"/>
      <c r="GY21"/>
      <c r="GZ21"/>
      <c r="HA21"/>
      <c r="HB21"/>
      <c r="HC21"/>
      <c r="HD21"/>
      <c r="HE21"/>
      <c r="HF21"/>
      <c r="HG21"/>
      <c r="HH21"/>
      <c r="HI21"/>
      <c r="HJ21"/>
      <c r="HK21"/>
      <c r="HL21"/>
      <c r="HM21"/>
      <c r="HN21"/>
      <c r="HO21"/>
      <c r="HP21"/>
      <c r="HQ21"/>
      <c r="HR21"/>
      <c r="HS21"/>
      <c r="HT21"/>
      <c r="HU21"/>
      <c r="HV21"/>
      <c r="HW21"/>
      <c r="HX21"/>
      <c r="HY21"/>
      <c r="HZ21"/>
      <c r="IA21"/>
      <c r="IB21"/>
      <c r="IC21"/>
      <c r="ID21"/>
      <c r="IE21"/>
      <c r="IF21"/>
      <c r="IG21"/>
      <c r="IH21"/>
      <c r="II21"/>
      <c r="IJ21"/>
      <c r="IK21"/>
      <c r="IL21"/>
      <c r="IM21"/>
      <c r="IN21"/>
      <c r="IO21"/>
      <c r="IP21"/>
      <c r="IQ21"/>
      <c r="IR21"/>
      <c r="IS21"/>
      <c r="IT21"/>
      <c r="IU21"/>
      <c r="IV21"/>
      <c r="IW21"/>
      <c r="IX21"/>
      <c r="IY21"/>
      <c r="IZ21"/>
      <c r="JA21"/>
      <c r="JB21"/>
      <c r="JC21"/>
      <c r="JD21"/>
      <c r="JE21"/>
      <c r="JF21"/>
      <c r="JG21"/>
      <c r="JH21"/>
      <c r="JI21"/>
      <c r="JJ21"/>
      <c r="JK21"/>
      <c r="JL21"/>
      <c r="JM21"/>
      <c r="JN21"/>
      <c r="JO21"/>
      <c r="JP21"/>
      <c r="JQ21"/>
      <c r="JR21"/>
      <c r="JS21"/>
      <c r="JT21"/>
      <c r="JU21"/>
      <c r="JV21"/>
      <c r="JW21"/>
      <c r="JX21"/>
      <c r="JY21"/>
      <c r="JZ21"/>
      <c r="KA21"/>
      <c r="KB21"/>
      <c r="KC21"/>
      <c r="KD21"/>
      <c r="KE21"/>
      <c r="KF21"/>
      <c r="KG21"/>
      <c r="KH21"/>
      <c r="KI21"/>
      <c r="KJ21"/>
      <c r="KK21"/>
      <c r="KL21"/>
      <c r="KM21"/>
      <c r="KN21"/>
      <c r="KO21"/>
      <c r="KP21"/>
      <c r="KQ21"/>
      <c r="KR21"/>
      <c r="KS21"/>
      <c r="KT21"/>
      <c r="KU21"/>
      <c r="KV21"/>
      <c r="KW21"/>
      <c r="KX21"/>
      <c r="KY21"/>
      <c r="KZ21"/>
      <c r="LA21"/>
      <c r="LB21"/>
      <c r="LC21"/>
      <c r="LD21"/>
      <c r="LE21"/>
      <c r="LF21"/>
      <c r="LG21"/>
      <c r="LH21"/>
      <c r="LI21"/>
      <c r="LJ21"/>
      <c r="LK21"/>
      <c r="LL21"/>
      <c r="LM21"/>
      <c r="LN21"/>
      <c r="LO21"/>
      <c r="LP21"/>
      <c r="LQ21"/>
      <c r="LR21"/>
      <c r="LS21"/>
      <c r="LT21"/>
      <c r="LU21"/>
      <c r="LV21"/>
      <c r="LW21"/>
      <c r="LX21"/>
      <c r="LY21"/>
      <c r="LZ21"/>
      <c r="MA21"/>
      <c r="MB21"/>
      <c r="MC21"/>
      <c r="MD21"/>
      <c r="ME21"/>
      <c r="MF21"/>
      <c r="MG21"/>
      <c r="MH21"/>
      <c r="MI21"/>
      <c r="MJ21"/>
      <c r="MK21"/>
      <c r="ML21"/>
      <c r="MM21"/>
      <c r="MN21"/>
      <c r="MO21"/>
      <c r="MP21"/>
      <c r="MQ21"/>
      <c r="MR21"/>
      <c r="MS21"/>
      <c r="MT21"/>
      <c r="MU21"/>
      <c r="MV21"/>
      <c r="MW21"/>
      <c r="MX21"/>
      <c r="MY21"/>
      <c r="MZ21"/>
      <c r="NA21"/>
      <c r="NB21"/>
      <c r="NC21"/>
      <c r="ND21"/>
      <c r="NE21"/>
      <c r="NF21"/>
      <c r="NG21"/>
      <c r="NH21"/>
      <c r="NI21"/>
      <c r="NJ21"/>
      <c r="NK21"/>
      <c r="NL21"/>
      <c r="NM21"/>
      <c r="NN21"/>
      <c r="NO21"/>
      <c r="NP21"/>
      <c r="NQ21"/>
      <c r="NR21"/>
      <c r="NS21"/>
      <c r="NT21"/>
      <c r="NU21"/>
      <c r="NV21"/>
      <c r="NW21"/>
      <c r="NX21"/>
      <c r="NY21"/>
      <c r="NZ21"/>
      <c r="OA21"/>
      <c r="OB21"/>
      <c r="OC21"/>
      <c r="OD21"/>
      <c r="OE21"/>
      <c r="OF21"/>
      <c r="OG21"/>
      <c r="OH21"/>
      <c r="OI21"/>
      <c r="OJ21"/>
      <c r="OK21"/>
      <c r="OL21"/>
      <c r="OM21"/>
      <c r="ON21"/>
      <c r="OO21"/>
      <c r="OP21"/>
      <c r="OQ21"/>
      <c r="OR21"/>
      <c r="OS21"/>
      <c r="OT21"/>
      <c r="OU21"/>
      <c r="OV21"/>
      <c r="OW21"/>
      <c r="OX21"/>
      <c r="OY21"/>
      <c r="OZ21"/>
      <c r="PA21"/>
      <c r="PB21"/>
      <c r="PC21"/>
      <c r="PD21"/>
      <c r="PE21"/>
      <c r="PF21"/>
      <c r="PG21"/>
      <c r="PH21"/>
      <c r="PI21"/>
      <c r="PJ21"/>
      <c r="PK21"/>
      <c r="PL21"/>
      <c r="PM21"/>
      <c r="PN21"/>
      <c r="PO21"/>
      <c r="PP21"/>
      <c r="PQ21"/>
      <c r="PR21"/>
      <c r="PS21"/>
      <c r="PT21"/>
      <c r="PU21"/>
      <c r="PV21"/>
      <c r="PW21"/>
      <c r="PX21"/>
      <c r="PY21"/>
      <c r="PZ21"/>
      <c r="QA21"/>
      <c r="QB21"/>
      <c r="QC21"/>
      <c r="QD21"/>
      <c r="QE21"/>
      <c r="QF21"/>
      <c r="QG21"/>
      <c r="QH21"/>
      <c r="QI21"/>
      <c r="QJ21"/>
      <c r="QK21"/>
      <c r="QL21"/>
      <c r="QM21"/>
      <c r="QN21"/>
      <c r="QO21"/>
      <c r="QP21"/>
      <c r="QQ21"/>
      <c r="QR21"/>
      <c r="QS21"/>
      <c r="QT21"/>
      <c r="QU21"/>
      <c r="QV21"/>
      <c r="QW21"/>
      <c r="QX21"/>
      <c r="QY21"/>
      <c r="QZ21"/>
      <c r="RA21"/>
      <c r="RB21"/>
      <c r="RC21"/>
      <c r="RD21"/>
      <c r="RE21"/>
      <c r="RF21"/>
      <c r="RG21"/>
      <c r="RH21"/>
      <c r="RI21"/>
      <c r="RJ21"/>
      <c r="RK21"/>
      <c r="RL21"/>
      <c r="RM21"/>
      <c r="RN21"/>
      <c r="RO21"/>
      <c r="RP21"/>
      <c r="RQ21"/>
      <c r="RR21"/>
      <c r="RS21"/>
      <c r="RT21"/>
      <c r="RU21"/>
      <c r="RV21"/>
      <c r="RW21"/>
      <c r="RX21"/>
      <c r="RY21"/>
      <c r="RZ21"/>
      <c r="SA21"/>
      <c r="SB21"/>
      <c r="SC21"/>
      <c r="SD21"/>
      <c r="SE21"/>
      <c r="SF21"/>
      <c r="SG21"/>
      <c r="SH21"/>
      <c r="SI21"/>
      <c r="SJ21"/>
      <c r="SK21"/>
      <c r="SL21"/>
      <c r="SM21"/>
      <c r="SN21"/>
      <c r="SO21"/>
      <c r="SP21"/>
      <c r="SQ21"/>
      <c r="SR21"/>
      <c r="SS21"/>
      <c r="ST21"/>
      <c r="SU21"/>
      <c r="SV21"/>
      <c r="SW21"/>
      <c r="SX21"/>
      <c r="SY21"/>
      <c r="SZ21"/>
      <c r="TA21"/>
      <c r="TB21"/>
      <c r="TC21"/>
      <c r="TD21"/>
      <c r="TE21"/>
      <c r="TF21"/>
      <c r="TG21"/>
      <c r="TH21"/>
      <c r="TI21"/>
      <c r="TJ21"/>
      <c r="TK21"/>
      <c r="TL21"/>
      <c r="TM21"/>
      <c r="TN21"/>
      <c r="TO21"/>
      <c r="TP21"/>
      <c r="TQ21"/>
      <c r="TR21"/>
      <c r="TS21"/>
      <c r="TT21"/>
      <c r="TU21"/>
      <c r="TV21"/>
      <c r="TW21"/>
      <c r="TX21"/>
      <c r="TY21"/>
      <c r="TZ21"/>
      <c r="UA21"/>
      <c r="UB21"/>
      <c r="UC21"/>
      <c r="UD21"/>
      <c r="UE21"/>
      <c r="UF21"/>
      <c r="UG21"/>
      <c r="UH21"/>
      <c r="UI21"/>
      <c r="UJ21"/>
      <c r="UK21"/>
      <c r="UL21"/>
      <c r="UM21"/>
      <c r="UN21"/>
      <c r="UO21"/>
      <c r="UP21"/>
      <c r="UQ21"/>
      <c r="UR21"/>
      <c r="US21"/>
      <c r="UT21"/>
      <c r="UU21"/>
      <c r="UV21"/>
      <c r="UW21"/>
      <c r="UX21"/>
      <c r="UY21"/>
      <c r="UZ21"/>
      <c r="VA21"/>
      <c r="VB21"/>
      <c r="VC21"/>
      <c r="VD21"/>
      <c r="VE21"/>
      <c r="VF21"/>
      <c r="VG21"/>
      <c r="VH21"/>
      <c r="VI21"/>
      <c r="VJ21"/>
      <c r="VK21"/>
      <c r="VL21"/>
      <c r="VM21"/>
      <c r="VN21"/>
      <c r="VO21"/>
      <c r="VP21"/>
      <c r="VQ21"/>
      <c r="VR21"/>
      <c r="VS21"/>
      <c r="VT21"/>
      <c r="VU21"/>
      <c r="VV21"/>
      <c r="VW21"/>
      <c r="VX21"/>
      <c r="VY21"/>
      <c r="VZ21"/>
      <c r="WA21"/>
      <c r="WB21"/>
      <c r="WC21"/>
      <c r="WD21"/>
      <c r="WE21"/>
      <c r="WF21"/>
      <c r="WG21"/>
      <c r="WH21"/>
      <c r="WI21"/>
      <c r="WJ21"/>
      <c r="WK21"/>
      <c r="WL21"/>
      <c r="WM21"/>
      <c r="WN21"/>
      <c r="WO21"/>
      <c r="WP21"/>
      <c r="WQ21"/>
      <c r="WR21"/>
      <c r="WS21"/>
      <c r="WT21"/>
      <c r="WU21"/>
      <c r="WV21"/>
      <c r="WW21"/>
      <c r="WX21"/>
      <c r="WY21"/>
      <c r="WZ21"/>
      <c r="XA21"/>
      <c r="XB21"/>
      <c r="XC21"/>
      <c r="XD21"/>
      <c r="XE21"/>
      <c r="XF21"/>
      <c r="XG21"/>
      <c r="XH21"/>
      <c r="XI21"/>
      <c r="XJ21"/>
      <c r="XK21"/>
      <c r="XL21"/>
      <c r="XM21"/>
      <c r="XN21"/>
      <c r="XO21"/>
      <c r="XP21"/>
      <c r="XQ21"/>
      <c r="XR21"/>
      <c r="XS21"/>
      <c r="XT21"/>
      <c r="XU21"/>
      <c r="XV21"/>
      <c r="XW21"/>
      <c r="XX21"/>
      <c r="XY21"/>
      <c r="XZ21"/>
      <c r="YA21"/>
      <c r="YB21"/>
      <c r="YC21"/>
      <c r="YD21"/>
      <c r="YE21"/>
      <c r="YF21"/>
      <c r="YG21"/>
      <c r="YH21"/>
      <c r="YI21"/>
      <c r="YJ21"/>
      <c r="YK21"/>
      <c r="YL21"/>
      <c r="YM21"/>
      <c r="YN21"/>
      <c r="YO21"/>
      <c r="YP21"/>
      <c r="YQ21"/>
      <c r="YR21"/>
      <c r="YS21"/>
      <c r="YT21"/>
      <c r="YU21"/>
      <c r="YV21"/>
      <c r="YW21"/>
      <c r="YX21"/>
      <c r="YY21"/>
      <c r="YZ21"/>
      <c r="ZA21"/>
      <c r="ZB21"/>
      <c r="ZC21"/>
      <c r="ZD21"/>
      <c r="ZE21"/>
      <c r="ZF21"/>
      <c r="ZG21"/>
      <c r="ZH21"/>
      <c r="ZI21"/>
      <c r="ZJ21"/>
      <c r="ZK21"/>
      <c r="ZL21"/>
      <c r="ZM21"/>
      <c r="ZN21"/>
      <c r="ZO21"/>
      <c r="ZP21"/>
      <c r="ZQ21"/>
      <c r="ZR21"/>
      <c r="ZS21"/>
      <c r="ZT21"/>
      <c r="ZU21"/>
      <c r="ZV21"/>
      <c r="ZW21"/>
      <c r="ZX21"/>
      <c r="ZY21"/>
      <c r="ZZ21"/>
      <c r="AAA21"/>
      <c r="AAB21"/>
      <c r="AAC21"/>
      <c r="AAD21"/>
      <c r="AAE21"/>
      <c r="AAF21"/>
      <c r="AAG21"/>
      <c r="AAH21"/>
      <c r="AAI21"/>
      <c r="AAJ21"/>
      <c r="AAK21"/>
      <c r="AAL21"/>
      <c r="AAM21"/>
      <c r="AAN21"/>
      <c r="AAO21"/>
      <c r="AAP21"/>
      <c r="AAQ21"/>
      <c r="AAR21"/>
      <c r="AAS21"/>
      <c r="AAT21"/>
      <c r="AAU21"/>
      <c r="AAV21"/>
      <c r="AAW21"/>
      <c r="AAX21"/>
      <c r="AAY21"/>
      <c r="AAZ21"/>
      <c r="ABA21"/>
      <c r="ABB21"/>
      <c r="ABC21"/>
      <c r="ABD21"/>
      <c r="ABE21"/>
      <c r="ABF21"/>
      <c r="ABG21"/>
      <c r="ABH21"/>
      <c r="ABI21"/>
      <c r="ABJ21"/>
      <c r="ABK21"/>
      <c r="ABL21"/>
      <c r="ABM21"/>
      <c r="ABN21"/>
      <c r="ABO21"/>
      <c r="ABP21"/>
      <c r="ABQ21"/>
      <c r="ABR21"/>
      <c r="ABS21"/>
      <c r="ABT21"/>
      <c r="ABU21"/>
      <c r="ABV21"/>
      <c r="ABW21"/>
      <c r="ABX21"/>
      <c r="ABY21"/>
      <c r="ABZ21"/>
      <c r="ACA21"/>
      <c r="ACB21"/>
      <c r="ACC21"/>
      <c r="ACD21"/>
      <c r="ACE21"/>
      <c r="ACF21"/>
      <c r="ACG21"/>
      <c r="ACH21"/>
      <c r="ACI21"/>
      <c r="ACJ21"/>
      <c r="ACK21"/>
      <c r="ACL21"/>
      <c r="ACM21"/>
      <c r="ACN21"/>
      <c r="ACO21"/>
      <c r="ACP21"/>
      <c r="ACQ21"/>
      <c r="ACR21"/>
      <c r="ACS21"/>
      <c r="ACT21"/>
      <c r="ACU21"/>
      <c r="ACV21"/>
      <c r="ACW21"/>
      <c r="ACX21"/>
      <c r="ACY21"/>
      <c r="ACZ21"/>
      <c r="ADA21"/>
      <c r="ADB21"/>
      <c r="ADC21"/>
      <c r="ADD21"/>
      <c r="ADE21"/>
      <c r="ADF21"/>
      <c r="ADG21"/>
      <c r="ADH21"/>
      <c r="ADI21"/>
      <c r="ADJ21"/>
      <c r="ADK21"/>
      <c r="ADL21"/>
      <c r="ADM21"/>
      <c r="ADN21"/>
      <c r="ADO21"/>
      <c r="ADP21"/>
      <c r="ADQ21"/>
      <c r="ADR21"/>
      <c r="ADS21"/>
      <c r="ADT21"/>
      <c r="ADU21"/>
      <c r="ADV21"/>
      <c r="ADW21"/>
      <c r="ADX21"/>
      <c r="ADY21"/>
      <c r="ADZ21"/>
      <c r="AEA21"/>
      <c r="AEB21"/>
      <c r="AEC21"/>
      <c r="AED21"/>
      <c r="AEE21"/>
      <c r="AEF21"/>
      <c r="AEG21"/>
      <c r="AEH21"/>
      <c r="AEI21"/>
      <c r="AEJ21"/>
      <c r="AEK21"/>
      <c r="AEL21"/>
      <c r="AEM21"/>
      <c r="AEN21"/>
      <c r="AEO21"/>
      <c r="AEP21"/>
      <c r="AEQ21"/>
      <c r="AER21"/>
      <c r="AES21"/>
      <c r="AET21"/>
      <c r="AEU21"/>
      <c r="AEV21"/>
      <c r="AEW21"/>
      <c r="AEX21"/>
      <c r="AEY21"/>
      <c r="AEZ21"/>
      <c r="AFA21"/>
      <c r="AFB21"/>
      <c r="AFC21"/>
      <c r="AFD21"/>
      <c r="AFE21"/>
      <c r="AFF21"/>
      <c r="AFG21"/>
      <c r="AFH21"/>
      <c r="AFI21"/>
      <c r="AFJ21"/>
      <c r="AFK21"/>
      <c r="AFL21"/>
      <c r="AFM21"/>
      <c r="AFN21"/>
      <c r="AFO21"/>
      <c r="AFP21"/>
      <c r="AFQ21"/>
      <c r="AFR21"/>
      <c r="AFS21"/>
      <c r="AFT21"/>
      <c r="AFU21"/>
      <c r="AFV21"/>
      <c r="AFW21"/>
      <c r="AFX21"/>
      <c r="AFY21"/>
      <c r="AFZ21"/>
      <c r="AGA21"/>
      <c r="AGB21"/>
      <c r="AGC21"/>
      <c r="AGD21"/>
      <c r="AGE21"/>
      <c r="AGF21"/>
      <c r="AGG21"/>
      <c r="AGH21"/>
      <c r="AGI21"/>
      <c r="AGJ21"/>
      <c r="AGK21"/>
      <c r="AGL21"/>
      <c r="AGM21"/>
      <c r="AGN21"/>
      <c r="AGO21"/>
      <c r="AGP21"/>
      <c r="AGQ21"/>
      <c r="AGR21"/>
      <c r="AGS21"/>
      <c r="AGT21"/>
      <c r="AGU21"/>
      <c r="AGV21"/>
      <c r="AGW21"/>
      <c r="AGX21"/>
      <c r="AGY21"/>
      <c r="AGZ21"/>
      <c r="AHA21"/>
      <c r="AHB21"/>
      <c r="AHC21"/>
      <c r="AHD21"/>
      <c r="AHE21"/>
      <c r="AHF21"/>
      <c r="AHG21"/>
      <c r="AHH21"/>
      <c r="AHI21"/>
      <c r="AHJ21"/>
      <c r="AHK21"/>
      <c r="AHL21"/>
      <c r="AHM21"/>
      <c r="AHN21"/>
      <c r="AHO21"/>
      <c r="AHP21"/>
      <c r="AHQ21"/>
      <c r="AHR21"/>
      <c r="AHS21"/>
      <c r="AHT21"/>
      <c r="AHU21"/>
      <c r="AHV21"/>
      <c r="AHW21"/>
      <c r="AHX21"/>
      <c r="AHY21"/>
      <c r="AHZ21"/>
      <c r="AIA21"/>
      <c r="AIB21"/>
      <c r="AIC21"/>
      <c r="AID21"/>
      <c r="AIE21"/>
      <c r="AIF21"/>
      <c r="AIG21"/>
      <c r="AIH21"/>
      <c r="AII21"/>
      <c r="AIJ21"/>
      <c r="AIK21"/>
      <c r="AIL21"/>
      <c r="AIM21"/>
      <c r="AIN21"/>
      <c r="AIO21"/>
      <c r="AIP21"/>
      <c r="AIQ21"/>
      <c r="AIR21"/>
      <c r="AIS21"/>
      <c r="AIT21"/>
      <c r="AIU21"/>
      <c r="AIV21"/>
      <c r="AIW21"/>
      <c r="AIX21"/>
      <c r="AIY21"/>
      <c r="AIZ21"/>
      <c r="AJA21"/>
      <c r="AJB21"/>
      <c r="AJC21"/>
      <c r="AJD21"/>
      <c r="AJE21"/>
      <c r="AJF21"/>
      <c r="AJG21"/>
      <c r="AJH21"/>
      <c r="AJI21"/>
      <c r="AJJ21"/>
      <c r="AJK21"/>
      <c r="AJL21"/>
      <c r="AJM21"/>
      <c r="AJN21"/>
      <c r="AJO21"/>
      <c r="AJP21"/>
      <c r="AJQ21"/>
      <c r="AJR21"/>
      <c r="AJS21"/>
      <c r="AJT21"/>
      <c r="AJU21"/>
      <c r="AJV21"/>
      <c r="AJW21"/>
      <c r="AJX21"/>
      <c r="AJY21"/>
      <c r="AJZ21"/>
      <c r="AKA21"/>
      <c r="AKB21"/>
      <c r="AKC21"/>
      <c r="AKD21"/>
      <c r="AKE21"/>
      <c r="AKF21"/>
      <c r="AKG21"/>
      <c r="AKH21"/>
      <c r="AKI21"/>
      <c r="AKJ21"/>
      <c r="AKK21"/>
      <c r="AKL21"/>
      <c r="AKM21"/>
      <c r="AKN21"/>
      <c r="AKO21"/>
      <c r="AKP21"/>
      <c r="AKQ21"/>
      <c r="AKR21"/>
      <c r="AKS21"/>
      <c r="AKT21"/>
      <c r="AKU21"/>
      <c r="AKV21"/>
      <c r="AKW21"/>
      <c r="AKX21"/>
      <c r="AKY21"/>
      <c r="AKZ21"/>
      <c r="ALA21"/>
      <c r="ALB21"/>
      <c r="ALC21"/>
      <c r="ALD21"/>
      <c r="ALE21"/>
      <c r="ALF21"/>
      <c r="ALG21"/>
      <c r="ALH21"/>
      <c r="ALI21"/>
      <c r="ALJ21"/>
      <c r="ALK21"/>
      <c r="ALL21"/>
      <c r="ALM21"/>
      <c r="ALN21"/>
      <c r="ALO21"/>
      <c r="ALP21"/>
      <c r="ALQ21"/>
      <c r="ALR21"/>
      <c r="ALS21"/>
      <c r="ALT21"/>
      <c r="ALU21"/>
      <c r="ALV21"/>
      <c r="ALW21"/>
      <c r="ALX21"/>
      <c r="ALY21"/>
      <c r="ALZ21"/>
      <c r="AMA21"/>
      <c r="AMB21"/>
      <c r="AMC21"/>
      <c r="AMD21"/>
      <c r="AME21"/>
      <c r="AMF21"/>
      <c r="AMG21"/>
      <c r="AMH21"/>
      <c r="AMI21"/>
      <c r="AMJ21"/>
    </row>
    <row r="22" spans="1:1024" ht="25.5" customHeight="1" x14ac:dyDescent="0.25">
      <c r="A22"/>
      <c r="B22" s="245"/>
      <c r="C22" s="243"/>
      <c r="D22" s="246" t="s">
        <v>637</v>
      </c>
      <c r="E22" s="247"/>
      <c r="F22" s="247"/>
      <c r="G22" s="248"/>
      <c r="H22" s="247"/>
      <c r="I22" s="253" t="s">
        <v>638</v>
      </c>
      <c r="J22" s="247"/>
      <c r="K22" s="248"/>
      <c r="L22" s="249"/>
      <c r="M22" s="249"/>
      <c r="N22"/>
      <c r="O22"/>
      <c r="P22"/>
      <c r="Q22"/>
      <c r="R22"/>
      <c r="S22"/>
      <c r="T22"/>
      <c r="U22"/>
      <c r="V22"/>
      <c r="W22"/>
      <c r="X22"/>
      <c r="Y22"/>
      <c r="Z22"/>
      <c r="AA22"/>
      <c r="AB22"/>
      <c r="AC22"/>
      <c r="AD22"/>
      <c r="AE22"/>
      <c r="AF22"/>
      <c r="AG22"/>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c r="DT22"/>
      <c r="DU22"/>
      <c r="DV22"/>
      <c r="DW22"/>
      <c r="DX22"/>
      <c r="DY22"/>
      <c r="DZ22"/>
      <c r="EA22"/>
      <c r="EB22"/>
      <c r="EC22"/>
      <c r="ED22"/>
      <c r="EE22"/>
      <c r="EF22"/>
      <c r="EG22"/>
      <c r="EH22"/>
      <c r="EI22"/>
      <c r="EJ22"/>
      <c r="EK22"/>
      <c r="EL22"/>
      <c r="EM22"/>
      <c r="EN22"/>
      <c r="EO22"/>
      <c r="EP22"/>
      <c r="EQ22"/>
      <c r="ER22"/>
      <c r="ES22"/>
      <c r="ET22"/>
      <c r="EU22"/>
      <c r="EV22"/>
      <c r="EW22"/>
      <c r="EX22"/>
      <c r="EY22"/>
      <c r="EZ22"/>
      <c r="FA22"/>
      <c r="FB22"/>
      <c r="FC22"/>
      <c r="FD22"/>
      <c r="FE22"/>
      <c r="FF22"/>
      <c r="FG22"/>
      <c r="FH22"/>
      <c r="FI22"/>
      <c r="FJ22"/>
      <c r="FK22"/>
      <c r="FL22"/>
      <c r="FM22"/>
      <c r="FN22"/>
      <c r="FO22"/>
      <c r="FP22"/>
      <c r="FQ22"/>
      <c r="FR22"/>
      <c r="FS22"/>
      <c r="FT22"/>
      <c r="FU22"/>
      <c r="FV22"/>
      <c r="FW22"/>
      <c r="FX22"/>
      <c r="FY22"/>
      <c r="FZ22"/>
      <c r="GA22"/>
      <c r="GB22"/>
      <c r="GC22"/>
      <c r="GD22"/>
      <c r="GE22"/>
      <c r="GF22"/>
      <c r="GG22"/>
      <c r="GH22"/>
      <c r="GI22"/>
      <c r="GJ22"/>
      <c r="GK22"/>
      <c r="GL22"/>
      <c r="GM22"/>
      <c r="GN22"/>
      <c r="GO22"/>
      <c r="GP22"/>
      <c r="GQ22"/>
      <c r="GR22"/>
      <c r="GS22"/>
      <c r="GT22"/>
      <c r="GU22"/>
      <c r="GV22"/>
      <c r="GW22"/>
      <c r="GX22"/>
      <c r="GY22"/>
      <c r="GZ22"/>
      <c r="HA22"/>
      <c r="HB22"/>
      <c r="HC22"/>
      <c r="HD22"/>
      <c r="HE22"/>
      <c r="HF22"/>
      <c r="HG22"/>
      <c r="HH22"/>
      <c r="HI22"/>
      <c r="HJ22"/>
      <c r="HK22"/>
      <c r="HL22"/>
      <c r="HM22"/>
      <c r="HN22"/>
      <c r="HO22"/>
      <c r="HP22"/>
      <c r="HQ22"/>
      <c r="HR22"/>
      <c r="HS22"/>
      <c r="HT22"/>
      <c r="HU22"/>
      <c r="HV22"/>
      <c r="HW22"/>
      <c r="HX22"/>
      <c r="HY22"/>
      <c r="HZ22"/>
      <c r="IA22"/>
      <c r="IB22"/>
      <c r="IC22"/>
      <c r="ID22"/>
      <c r="IE22"/>
      <c r="IF22"/>
      <c r="IG22"/>
      <c r="IH22"/>
      <c r="II22"/>
      <c r="IJ22"/>
      <c r="IK22"/>
      <c r="IL22"/>
      <c r="IM22"/>
      <c r="IN22"/>
      <c r="IO22"/>
      <c r="IP22"/>
      <c r="IQ22"/>
      <c r="IR22"/>
      <c r="IS22"/>
      <c r="IT22"/>
      <c r="IU22"/>
      <c r="IV22"/>
      <c r="IW22"/>
      <c r="IX22"/>
      <c r="IY22"/>
      <c r="IZ22"/>
      <c r="JA22"/>
      <c r="JB22"/>
      <c r="JC22"/>
      <c r="JD22"/>
      <c r="JE22"/>
      <c r="JF22"/>
      <c r="JG22"/>
      <c r="JH22"/>
      <c r="JI22"/>
      <c r="JJ22"/>
      <c r="JK22"/>
      <c r="JL22"/>
      <c r="JM22"/>
      <c r="JN22"/>
      <c r="JO22"/>
      <c r="JP22"/>
      <c r="JQ22"/>
      <c r="JR22"/>
      <c r="JS22"/>
      <c r="JT22"/>
      <c r="JU22"/>
      <c r="JV22"/>
      <c r="JW22"/>
      <c r="JX22"/>
      <c r="JY22"/>
      <c r="JZ22"/>
      <c r="KA22"/>
      <c r="KB22"/>
      <c r="KC22"/>
      <c r="KD22"/>
      <c r="KE22"/>
      <c r="KF22"/>
      <c r="KG22"/>
      <c r="KH22"/>
      <c r="KI22"/>
      <c r="KJ22"/>
      <c r="KK22"/>
      <c r="KL22"/>
      <c r="KM22"/>
      <c r="KN22"/>
      <c r="KO22"/>
      <c r="KP22"/>
      <c r="KQ22"/>
      <c r="KR22"/>
      <c r="KS22"/>
      <c r="KT22"/>
      <c r="KU22"/>
      <c r="KV22"/>
      <c r="KW22"/>
      <c r="KX22"/>
      <c r="KY22"/>
      <c r="KZ22"/>
      <c r="LA22"/>
      <c r="LB22"/>
      <c r="LC22"/>
      <c r="LD22"/>
      <c r="LE22"/>
      <c r="LF22"/>
      <c r="LG22"/>
      <c r="LH22"/>
      <c r="LI22"/>
      <c r="LJ22"/>
      <c r="LK22"/>
      <c r="LL22"/>
      <c r="LM22"/>
      <c r="LN22"/>
      <c r="LO22"/>
      <c r="LP22"/>
      <c r="LQ22"/>
      <c r="LR22"/>
      <c r="LS22"/>
      <c r="LT22"/>
      <c r="LU22"/>
      <c r="LV22"/>
      <c r="LW22"/>
      <c r="LX22"/>
      <c r="LY22"/>
      <c r="LZ22"/>
      <c r="MA22"/>
      <c r="MB22"/>
      <c r="MC22"/>
      <c r="MD22"/>
      <c r="ME22"/>
      <c r="MF22"/>
      <c r="MG22"/>
      <c r="MH22"/>
      <c r="MI22"/>
      <c r="MJ22"/>
      <c r="MK22"/>
      <c r="ML22"/>
      <c r="MM22"/>
      <c r="MN22"/>
      <c r="MO22"/>
      <c r="MP22"/>
      <c r="MQ22"/>
      <c r="MR22"/>
      <c r="MS22"/>
      <c r="MT22"/>
      <c r="MU22"/>
      <c r="MV22"/>
      <c r="MW22"/>
      <c r="MX22"/>
      <c r="MY22"/>
      <c r="MZ22"/>
      <c r="NA22"/>
      <c r="NB22"/>
      <c r="NC22"/>
      <c r="ND22"/>
      <c r="NE22"/>
      <c r="NF22"/>
      <c r="NG22"/>
      <c r="NH22"/>
      <c r="NI22"/>
      <c r="NJ22"/>
      <c r="NK22"/>
      <c r="NL22"/>
      <c r="NM22"/>
      <c r="NN22"/>
      <c r="NO22"/>
      <c r="NP22"/>
      <c r="NQ22"/>
      <c r="NR22"/>
      <c r="NS22"/>
      <c r="NT22"/>
      <c r="NU22"/>
      <c r="NV22"/>
      <c r="NW22"/>
      <c r="NX22"/>
      <c r="NY22"/>
      <c r="NZ22"/>
      <c r="OA22"/>
      <c r="OB22"/>
      <c r="OC22"/>
      <c r="OD22"/>
      <c r="OE22"/>
      <c r="OF22"/>
      <c r="OG22"/>
      <c r="OH22"/>
      <c r="OI22"/>
      <c r="OJ22"/>
      <c r="OK22"/>
      <c r="OL22"/>
      <c r="OM22"/>
      <c r="ON22"/>
      <c r="OO22"/>
      <c r="OP22"/>
      <c r="OQ22"/>
      <c r="OR22"/>
      <c r="OS22"/>
      <c r="OT22"/>
      <c r="OU22"/>
      <c r="OV22"/>
      <c r="OW22"/>
      <c r="OX22"/>
      <c r="OY22"/>
      <c r="OZ22"/>
      <c r="PA22"/>
      <c r="PB22"/>
      <c r="PC22"/>
      <c r="PD22"/>
      <c r="PE22"/>
      <c r="PF22"/>
      <c r="PG22"/>
      <c r="PH22"/>
      <c r="PI22"/>
      <c r="PJ22"/>
      <c r="PK22"/>
      <c r="PL22"/>
      <c r="PM22"/>
      <c r="PN22"/>
      <c r="PO22"/>
      <c r="PP22"/>
      <c r="PQ22"/>
      <c r="PR22"/>
      <c r="PS22"/>
      <c r="PT22"/>
      <c r="PU22"/>
      <c r="PV22"/>
      <c r="PW22"/>
      <c r="PX22"/>
      <c r="PY22"/>
      <c r="PZ22"/>
      <c r="QA22"/>
      <c r="QB22"/>
      <c r="QC22"/>
      <c r="QD22"/>
      <c r="QE22"/>
      <c r="QF22"/>
      <c r="QG22"/>
      <c r="QH22"/>
      <c r="QI22"/>
      <c r="QJ22"/>
      <c r="QK22"/>
      <c r="QL22"/>
      <c r="QM22"/>
      <c r="QN22"/>
      <c r="QO22"/>
      <c r="QP22"/>
      <c r="QQ22"/>
      <c r="QR22"/>
      <c r="QS22"/>
      <c r="QT22"/>
      <c r="QU22"/>
      <c r="QV22"/>
      <c r="QW22"/>
      <c r="QX22"/>
      <c r="QY22"/>
      <c r="QZ22"/>
      <c r="RA22"/>
      <c r="RB22"/>
      <c r="RC22"/>
      <c r="RD22"/>
      <c r="RE22"/>
      <c r="RF22"/>
      <c r="RG22"/>
      <c r="RH22"/>
      <c r="RI22"/>
      <c r="RJ22"/>
      <c r="RK22"/>
      <c r="RL22"/>
      <c r="RM22"/>
      <c r="RN22"/>
      <c r="RO22"/>
      <c r="RP22"/>
      <c r="RQ22"/>
      <c r="RR22"/>
      <c r="RS22"/>
      <c r="RT22"/>
      <c r="RU22"/>
      <c r="RV22"/>
      <c r="RW22"/>
      <c r="RX22"/>
      <c r="RY22"/>
      <c r="RZ22"/>
      <c r="SA22"/>
      <c r="SB22"/>
      <c r="SC22"/>
      <c r="SD22"/>
      <c r="SE22"/>
      <c r="SF22"/>
      <c r="SG22"/>
      <c r="SH22"/>
      <c r="SI22"/>
      <c r="SJ22"/>
      <c r="SK22"/>
      <c r="SL22"/>
      <c r="SM22"/>
      <c r="SN22"/>
      <c r="SO22"/>
      <c r="SP22"/>
      <c r="SQ22"/>
      <c r="SR22"/>
      <c r="SS22"/>
      <c r="ST22"/>
      <c r="SU22"/>
      <c r="SV22"/>
      <c r="SW22"/>
      <c r="SX22"/>
      <c r="SY22"/>
      <c r="SZ22"/>
      <c r="TA22"/>
      <c r="TB22"/>
      <c r="TC22"/>
      <c r="TD22"/>
      <c r="TE22"/>
      <c r="TF22"/>
      <c r="TG22"/>
      <c r="TH22"/>
      <c r="TI22"/>
      <c r="TJ22"/>
      <c r="TK22"/>
      <c r="TL22"/>
      <c r="TM22"/>
      <c r="TN22"/>
      <c r="TO22"/>
      <c r="TP22"/>
      <c r="TQ22"/>
      <c r="TR22"/>
      <c r="TS22"/>
      <c r="TT22"/>
      <c r="TU22"/>
      <c r="TV22"/>
      <c r="TW22"/>
      <c r="TX22"/>
      <c r="TY22"/>
      <c r="TZ22"/>
      <c r="UA22"/>
      <c r="UB22"/>
      <c r="UC22"/>
      <c r="UD22"/>
      <c r="UE22"/>
      <c r="UF22"/>
      <c r="UG22"/>
      <c r="UH22"/>
      <c r="UI22"/>
      <c r="UJ22"/>
      <c r="UK22"/>
      <c r="UL22"/>
      <c r="UM22"/>
      <c r="UN22"/>
      <c r="UO22"/>
      <c r="UP22"/>
      <c r="UQ22"/>
      <c r="UR22"/>
      <c r="US22"/>
      <c r="UT22"/>
      <c r="UU22"/>
      <c r="UV22"/>
      <c r="UW22"/>
      <c r="UX22"/>
      <c r="UY22"/>
      <c r="UZ22"/>
      <c r="VA22"/>
      <c r="VB22"/>
      <c r="VC22"/>
      <c r="VD22"/>
      <c r="VE22"/>
      <c r="VF22"/>
      <c r="VG22"/>
      <c r="VH22"/>
      <c r="VI22"/>
      <c r="VJ22"/>
      <c r="VK22"/>
      <c r="VL22"/>
      <c r="VM22"/>
      <c r="VN22"/>
      <c r="VO22"/>
      <c r="VP22"/>
      <c r="VQ22"/>
      <c r="VR22"/>
      <c r="VS22"/>
      <c r="VT22"/>
      <c r="VU22"/>
      <c r="VV22"/>
      <c r="VW22"/>
      <c r="VX22"/>
      <c r="VY22"/>
      <c r="VZ22"/>
      <c r="WA22"/>
      <c r="WB22"/>
      <c r="WC22"/>
      <c r="WD22"/>
      <c r="WE22"/>
      <c r="WF22"/>
      <c r="WG22"/>
      <c r="WH22"/>
      <c r="WI22"/>
      <c r="WJ22"/>
      <c r="WK22"/>
      <c r="WL22"/>
      <c r="WM22"/>
      <c r="WN22"/>
      <c r="WO22"/>
      <c r="WP22"/>
      <c r="WQ22"/>
      <c r="WR22"/>
      <c r="WS22"/>
      <c r="WT22"/>
      <c r="WU22"/>
      <c r="WV22"/>
      <c r="WW22"/>
      <c r="WX22"/>
      <c r="WY22"/>
      <c r="WZ22"/>
      <c r="XA22"/>
      <c r="XB22"/>
      <c r="XC22"/>
      <c r="XD22"/>
      <c r="XE22"/>
      <c r="XF22"/>
      <c r="XG22"/>
      <c r="XH22"/>
      <c r="XI22"/>
      <c r="XJ22"/>
      <c r="XK22"/>
      <c r="XL22"/>
      <c r="XM22"/>
      <c r="XN22"/>
      <c r="XO22"/>
      <c r="XP22"/>
      <c r="XQ22"/>
      <c r="XR22"/>
      <c r="XS22"/>
      <c r="XT22"/>
      <c r="XU22"/>
      <c r="XV22"/>
      <c r="XW22"/>
      <c r="XX22"/>
      <c r="XY22"/>
      <c r="XZ22"/>
      <c r="YA22"/>
      <c r="YB22"/>
      <c r="YC22"/>
      <c r="YD22"/>
      <c r="YE22"/>
      <c r="YF22"/>
      <c r="YG22"/>
      <c r="YH22"/>
      <c r="YI22"/>
      <c r="YJ22"/>
      <c r="YK22"/>
      <c r="YL22"/>
      <c r="YM22"/>
      <c r="YN22"/>
      <c r="YO22"/>
      <c r="YP22"/>
      <c r="YQ22"/>
      <c r="YR22"/>
      <c r="YS22"/>
      <c r="YT22"/>
      <c r="YU22"/>
      <c r="YV22"/>
      <c r="YW22"/>
      <c r="YX22"/>
      <c r="YY22"/>
      <c r="YZ22"/>
      <c r="ZA22"/>
      <c r="ZB22"/>
      <c r="ZC22"/>
      <c r="ZD22"/>
      <c r="ZE22"/>
      <c r="ZF22"/>
      <c r="ZG22"/>
      <c r="ZH22"/>
      <c r="ZI22"/>
      <c r="ZJ22"/>
      <c r="ZK22"/>
      <c r="ZL22"/>
      <c r="ZM22"/>
      <c r="ZN22"/>
      <c r="ZO22"/>
      <c r="ZP22"/>
      <c r="ZQ22"/>
      <c r="ZR22"/>
      <c r="ZS22"/>
      <c r="ZT22"/>
      <c r="ZU22"/>
      <c r="ZV22"/>
      <c r="ZW22"/>
      <c r="ZX22"/>
      <c r="ZY22"/>
      <c r="ZZ22"/>
      <c r="AAA22"/>
      <c r="AAB22"/>
      <c r="AAC22"/>
      <c r="AAD22"/>
      <c r="AAE22"/>
      <c r="AAF22"/>
      <c r="AAG22"/>
      <c r="AAH22"/>
      <c r="AAI22"/>
      <c r="AAJ22"/>
      <c r="AAK22"/>
      <c r="AAL22"/>
      <c r="AAM22"/>
      <c r="AAN22"/>
      <c r="AAO22"/>
      <c r="AAP22"/>
      <c r="AAQ22"/>
      <c r="AAR22"/>
      <c r="AAS22"/>
      <c r="AAT22"/>
      <c r="AAU22"/>
      <c r="AAV22"/>
      <c r="AAW22"/>
      <c r="AAX22"/>
      <c r="AAY22"/>
      <c r="AAZ22"/>
      <c r="ABA22"/>
      <c r="ABB22"/>
      <c r="ABC22"/>
      <c r="ABD22"/>
      <c r="ABE22"/>
      <c r="ABF22"/>
      <c r="ABG22"/>
      <c r="ABH22"/>
      <c r="ABI22"/>
      <c r="ABJ22"/>
      <c r="ABK22"/>
      <c r="ABL22"/>
      <c r="ABM22"/>
      <c r="ABN22"/>
      <c r="ABO22"/>
      <c r="ABP22"/>
      <c r="ABQ22"/>
      <c r="ABR22"/>
      <c r="ABS22"/>
      <c r="ABT22"/>
      <c r="ABU22"/>
      <c r="ABV22"/>
      <c r="ABW22"/>
      <c r="ABX22"/>
      <c r="ABY22"/>
      <c r="ABZ22"/>
      <c r="ACA22"/>
      <c r="ACB22"/>
      <c r="ACC22"/>
      <c r="ACD22"/>
      <c r="ACE22"/>
      <c r="ACF22"/>
      <c r="ACG22"/>
      <c r="ACH22"/>
      <c r="ACI22"/>
      <c r="ACJ22"/>
      <c r="ACK22"/>
      <c r="ACL22"/>
      <c r="ACM22"/>
      <c r="ACN22"/>
      <c r="ACO22"/>
      <c r="ACP22"/>
      <c r="ACQ22"/>
      <c r="ACR22"/>
      <c r="ACS22"/>
      <c r="ACT22"/>
      <c r="ACU22"/>
      <c r="ACV22"/>
      <c r="ACW22"/>
      <c r="ACX22"/>
      <c r="ACY22"/>
      <c r="ACZ22"/>
      <c r="ADA22"/>
      <c r="ADB22"/>
      <c r="ADC22"/>
      <c r="ADD22"/>
      <c r="ADE22"/>
      <c r="ADF22"/>
      <c r="ADG22"/>
      <c r="ADH22"/>
      <c r="ADI22"/>
      <c r="ADJ22"/>
      <c r="ADK22"/>
      <c r="ADL22"/>
      <c r="ADM22"/>
      <c r="ADN22"/>
      <c r="ADO22"/>
      <c r="ADP22"/>
      <c r="ADQ22"/>
      <c r="ADR22"/>
      <c r="ADS22"/>
      <c r="ADT22"/>
      <c r="ADU22"/>
      <c r="ADV22"/>
      <c r="ADW22"/>
      <c r="ADX22"/>
      <c r="ADY22"/>
      <c r="ADZ22"/>
      <c r="AEA22"/>
      <c r="AEB22"/>
      <c r="AEC22"/>
      <c r="AED22"/>
      <c r="AEE22"/>
      <c r="AEF22"/>
      <c r="AEG22"/>
      <c r="AEH22"/>
      <c r="AEI22"/>
      <c r="AEJ22"/>
      <c r="AEK22"/>
      <c r="AEL22"/>
      <c r="AEM22"/>
      <c r="AEN22"/>
      <c r="AEO22"/>
      <c r="AEP22"/>
      <c r="AEQ22"/>
      <c r="AER22"/>
      <c r="AES22"/>
      <c r="AET22"/>
      <c r="AEU22"/>
      <c r="AEV22"/>
      <c r="AEW22"/>
      <c r="AEX22"/>
      <c r="AEY22"/>
      <c r="AEZ22"/>
      <c r="AFA22"/>
      <c r="AFB22"/>
      <c r="AFC22"/>
      <c r="AFD22"/>
      <c r="AFE22"/>
      <c r="AFF22"/>
      <c r="AFG22"/>
      <c r="AFH22"/>
      <c r="AFI22"/>
      <c r="AFJ22"/>
      <c r="AFK22"/>
      <c r="AFL22"/>
      <c r="AFM22"/>
      <c r="AFN22"/>
      <c r="AFO22"/>
      <c r="AFP22"/>
      <c r="AFQ22"/>
      <c r="AFR22"/>
      <c r="AFS22"/>
      <c r="AFT22"/>
      <c r="AFU22"/>
      <c r="AFV22"/>
      <c r="AFW22"/>
      <c r="AFX22"/>
      <c r="AFY22"/>
      <c r="AFZ22"/>
      <c r="AGA22"/>
      <c r="AGB22"/>
      <c r="AGC22"/>
      <c r="AGD22"/>
      <c r="AGE22"/>
      <c r="AGF22"/>
      <c r="AGG22"/>
      <c r="AGH22"/>
      <c r="AGI22"/>
      <c r="AGJ22"/>
      <c r="AGK22"/>
      <c r="AGL22"/>
      <c r="AGM22"/>
      <c r="AGN22"/>
      <c r="AGO22"/>
      <c r="AGP22"/>
      <c r="AGQ22"/>
      <c r="AGR22"/>
      <c r="AGS22"/>
      <c r="AGT22"/>
      <c r="AGU22"/>
      <c r="AGV22"/>
      <c r="AGW22"/>
      <c r="AGX22"/>
      <c r="AGY22"/>
      <c r="AGZ22"/>
      <c r="AHA22"/>
      <c r="AHB22"/>
      <c r="AHC22"/>
      <c r="AHD22"/>
      <c r="AHE22"/>
      <c r="AHF22"/>
      <c r="AHG22"/>
      <c r="AHH22"/>
      <c r="AHI22"/>
      <c r="AHJ22"/>
      <c r="AHK22"/>
      <c r="AHL22"/>
      <c r="AHM22"/>
      <c r="AHN22"/>
      <c r="AHO22"/>
      <c r="AHP22"/>
      <c r="AHQ22"/>
      <c r="AHR22"/>
      <c r="AHS22"/>
      <c r="AHT22"/>
      <c r="AHU22"/>
      <c r="AHV22"/>
      <c r="AHW22"/>
      <c r="AHX22"/>
      <c r="AHY22"/>
      <c r="AHZ22"/>
      <c r="AIA22"/>
      <c r="AIB22"/>
      <c r="AIC22"/>
      <c r="AID22"/>
      <c r="AIE22"/>
      <c r="AIF22"/>
      <c r="AIG22"/>
      <c r="AIH22"/>
      <c r="AII22"/>
      <c r="AIJ22"/>
      <c r="AIK22"/>
      <c r="AIL22"/>
      <c r="AIM22"/>
      <c r="AIN22"/>
      <c r="AIO22"/>
      <c r="AIP22"/>
      <c r="AIQ22"/>
      <c r="AIR22"/>
      <c r="AIS22"/>
      <c r="AIT22"/>
      <c r="AIU22"/>
      <c r="AIV22"/>
      <c r="AIW22"/>
      <c r="AIX22"/>
      <c r="AIY22"/>
      <c r="AIZ22"/>
      <c r="AJA22"/>
      <c r="AJB22"/>
      <c r="AJC22"/>
      <c r="AJD22"/>
      <c r="AJE22"/>
      <c r="AJF22"/>
      <c r="AJG22"/>
      <c r="AJH22"/>
      <c r="AJI22"/>
      <c r="AJJ22"/>
      <c r="AJK22"/>
      <c r="AJL22"/>
      <c r="AJM22"/>
      <c r="AJN22"/>
      <c r="AJO22"/>
      <c r="AJP22"/>
      <c r="AJQ22"/>
      <c r="AJR22"/>
      <c r="AJS22"/>
      <c r="AJT22"/>
      <c r="AJU22"/>
      <c r="AJV22"/>
      <c r="AJW22"/>
      <c r="AJX22"/>
      <c r="AJY22"/>
      <c r="AJZ22"/>
      <c r="AKA22"/>
      <c r="AKB22"/>
      <c r="AKC22"/>
      <c r="AKD22"/>
      <c r="AKE22"/>
      <c r="AKF22"/>
      <c r="AKG22"/>
      <c r="AKH22"/>
      <c r="AKI22"/>
      <c r="AKJ22"/>
      <c r="AKK22"/>
      <c r="AKL22"/>
      <c r="AKM22"/>
      <c r="AKN22"/>
      <c r="AKO22"/>
      <c r="AKP22"/>
      <c r="AKQ22"/>
      <c r="AKR22"/>
      <c r="AKS22"/>
      <c r="AKT22"/>
      <c r="AKU22"/>
      <c r="AKV22"/>
      <c r="AKW22"/>
      <c r="AKX22"/>
      <c r="AKY22"/>
      <c r="AKZ22"/>
      <c r="ALA22"/>
      <c r="ALB22"/>
      <c r="ALC22"/>
      <c r="ALD22"/>
      <c r="ALE22"/>
      <c r="ALF22"/>
      <c r="ALG22"/>
      <c r="ALH22"/>
      <c r="ALI22"/>
      <c r="ALJ22"/>
      <c r="ALK22"/>
      <c r="ALL22"/>
      <c r="ALM22"/>
      <c r="ALN22"/>
      <c r="ALO22"/>
      <c r="ALP22"/>
      <c r="ALQ22"/>
      <c r="ALR22"/>
      <c r="ALS22"/>
      <c r="ALT22"/>
      <c r="ALU22"/>
      <c r="ALV22"/>
      <c r="ALW22"/>
      <c r="ALX22"/>
      <c r="ALY22"/>
      <c r="ALZ22"/>
      <c r="AMA22"/>
      <c r="AMB22"/>
      <c r="AMC22"/>
      <c r="AMD22"/>
      <c r="AME22"/>
      <c r="AMF22"/>
      <c r="AMG22"/>
      <c r="AMH22"/>
      <c r="AMI22"/>
      <c r="AMJ22"/>
    </row>
    <row r="23" spans="1:1024" ht="25.5" customHeight="1" x14ac:dyDescent="0.25">
      <c r="A23"/>
      <c r="B23" s="245"/>
      <c r="C23" s="243"/>
      <c r="D23" s="246" t="s">
        <v>639</v>
      </c>
      <c r="E23" s="247"/>
      <c r="F23" s="247"/>
      <c r="G23" s="248"/>
      <c r="H23" s="247"/>
      <c r="I23" s="253" t="s">
        <v>640</v>
      </c>
      <c r="J23" s="247"/>
      <c r="K23" s="248"/>
      <c r="L23" s="249"/>
      <c r="M23" s="249"/>
      <c r="N23"/>
      <c r="O23"/>
      <c r="P23"/>
      <c r="Q23"/>
      <c r="R23"/>
      <c r="S23"/>
      <c r="T23"/>
      <c r="U23"/>
      <c r="V23"/>
      <c r="W23"/>
      <c r="X23"/>
      <c r="Y23"/>
      <c r="Z23"/>
      <c r="AA23"/>
      <c r="AB23"/>
      <c r="AC23"/>
      <c r="AD23"/>
      <c r="AE23"/>
      <c r="AF23"/>
      <c r="AG23"/>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c r="DQ23"/>
      <c r="DR23"/>
      <c r="DS23"/>
      <c r="DT23"/>
      <c r="DU23"/>
      <c r="DV23"/>
      <c r="DW23"/>
      <c r="DX23"/>
      <c r="DY23"/>
      <c r="DZ23"/>
      <c r="EA23"/>
      <c r="EB23"/>
      <c r="EC23"/>
      <c r="ED23"/>
      <c r="EE23"/>
      <c r="EF23"/>
      <c r="EG23"/>
      <c r="EH23"/>
      <c r="EI23"/>
      <c r="EJ23"/>
      <c r="EK23"/>
      <c r="EL23"/>
      <c r="EM23"/>
      <c r="EN23"/>
      <c r="EO23"/>
      <c r="EP23"/>
      <c r="EQ23"/>
      <c r="ER23"/>
      <c r="ES23"/>
      <c r="ET23"/>
      <c r="EU23"/>
      <c r="EV23"/>
      <c r="EW23"/>
      <c r="EX23"/>
      <c r="EY23"/>
      <c r="EZ23"/>
      <c r="FA23"/>
      <c r="FB23"/>
      <c r="FC23"/>
      <c r="FD23"/>
      <c r="FE23"/>
      <c r="FF23"/>
      <c r="FG23"/>
      <c r="FH23"/>
      <c r="FI23"/>
      <c r="FJ23"/>
      <c r="FK23"/>
      <c r="FL23"/>
      <c r="FM23"/>
      <c r="FN23"/>
      <c r="FO23"/>
      <c r="FP23"/>
      <c r="FQ23"/>
      <c r="FR23"/>
      <c r="FS23"/>
      <c r="FT23"/>
      <c r="FU23"/>
      <c r="FV23"/>
      <c r="FW23"/>
      <c r="FX23"/>
      <c r="FY23"/>
      <c r="FZ23"/>
      <c r="GA23"/>
      <c r="GB23"/>
      <c r="GC23"/>
      <c r="GD23"/>
      <c r="GE23"/>
      <c r="GF23"/>
      <c r="GG23"/>
      <c r="GH23"/>
      <c r="GI23"/>
      <c r="GJ23"/>
      <c r="GK23"/>
      <c r="GL23"/>
      <c r="GM23"/>
      <c r="GN23"/>
      <c r="GO23"/>
      <c r="GP23"/>
      <c r="GQ23"/>
      <c r="GR23"/>
      <c r="GS23"/>
      <c r="GT23"/>
      <c r="GU23"/>
      <c r="GV23"/>
      <c r="GW23"/>
      <c r="GX23"/>
      <c r="GY23"/>
      <c r="GZ23"/>
      <c r="HA23"/>
      <c r="HB23"/>
      <c r="HC23"/>
      <c r="HD23"/>
      <c r="HE23"/>
      <c r="HF23"/>
      <c r="HG23"/>
      <c r="HH23"/>
      <c r="HI23"/>
      <c r="HJ23"/>
      <c r="HK23"/>
      <c r="HL23"/>
      <c r="HM23"/>
      <c r="HN23"/>
      <c r="HO23"/>
      <c r="HP23"/>
      <c r="HQ23"/>
      <c r="HR23"/>
      <c r="HS23"/>
      <c r="HT23"/>
      <c r="HU23"/>
      <c r="HV23"/>
      <c r="HW23"/>
      <c r="HX23"/>
      <c r="HY23"/>
      <c r="HZ23"/>
      <c r="IA23"/>
      <c r="IB23"/>
      <c r="IC23"/>
      <c r="ID23"/>
      <c r="IE23"/>
      <c r="IF23"/>
      <c r="IG23"/>
      <c r="IH23"/>
      <c r="II23"/>
      <c r="IJ23"/>
      <c r="IK23"/>
      <c r="IL23"/>
      <c r="IM23"/>
      <c r="IN23"/>
      <c r="IO23"/>
      <c r="IP23"/>
      <c r="IQ23"/>
      <c r="IR23"/>
      <c r="IS23"/>
      <c r="IT23"/>
      <c r="IU23"/>
      <c r="IV23"/>
      <c r="IW23"/>
      <c r="IX23"/>
      <c r="IY23"/>
      <c r="IZ23"/>
      <c r="JA23"/>
      <c r="JB23"/>
      <c r="JC23"/>
      <c r="JD23"/>
      <c r="JE23"/>
      <c r="JF23"/>
      <c r="JG23"/>
      <c r="JH23"/>
      <c r="JI23"/>
      <c r="JJ23"/>
      <c r="JK23"/>
      <c r="JL23"/>
      <c r="JM23"/>
      <c r="JN23"/>
      <c r="JO23"/>
      <c r="JP23"/>
      <c r="JQ23"/>
      <c r="JR23"/>
      <c r="JS23"/>
      <c r="JT23"/>
      <c r="JU23"/>
      <c r="JV23"/>
      <c r="JW23"/>
      <c r="JX23"/>
      <c r="JY23"/>
      <c r="JZ23"/>
      <c r="KA23"/>
      <c r="KB23"/>
      <c r="KC23"/>
      <c r="KD23"/>
      <c r="KE23"/>
      <c r="KF23"/>
      <c r="KG23"/>
      <c r="KH23"/>
      <c r="KI23"/>
      <c r="KJ23"/>
      <c r="KK23"/>
      <c r="KL23"/>
      <c r="KM23"/>
      <c r="KN23"/>
      <c r="KO23"/>
      <c r="KP23"/>
      <c r="KQ23"/>
      <c r="KR23"/>
      <c r="KS23"/>
      <c r="KT23"/>
      <c r="KU23"/>
      <c r="KV23"/>
      <c r="KW23"/>
      <c r="KX23"/>
      <c r="KY23"/>
      <c r="KZ23"/>
      <c r="LA23"/>
      <c r="LB23"/>
      <c r="LC23"/>
      <c r="LD23"/>
      <c r="LE23"/>
      <c r="LF23"/>
      <c r="LG23"/>
      <c r="LH23"/>
      <c r="LI23"/>
      <c r="LJ23"/>
      <c r="LK23"/>
      <c r="LL23"/>
      <c r="LM23"/>
      <c r="LN23"/>
      <c r="LO23"/>
      <c r="LP23"/>
      <c r="LQ23"/>
      <c r="LR23"/>
      <c r="LS23"/>
      <c r="LT23"/>
      <c r="LU23"/>
      <c r="LV23"/>
      <c r="LW23"/>
      <c r="LX23"/>
      <c r="LY23"/>
      <c r="LZ23"/>
      <c r="MA23"/>
      <c r="MB23"/>
      <c r="MC23"/>
      <c r="MD23"/>
      <c r="ME23"/>
      <c r="MF23"/>
      <c r="MG23"/>
      <c r="MH23"/>
      <c r="MI23"/>
      <c r="MJ23"/>
      <c r="MK23"/>
      <c r="ML23"/>
      <c r="MM23"/>
      <c r="MN23"/>
      <c r="MO23"/>
      <c r="MP23"/>
      <c r="MQ23"/>
      <c r="MR23"/>
      <c r="MS23"/>
      <c r="MT23"/>
      <c r="MU23"/>
      <c r="MV23"/>
      <c r="MW23"/>
      <c r="MX23"/>
      <c r="MY23"/>
      <c r="MZ23"/>
      <c r="NA23"/>
      <c r="NB23"/>
      <c r="NC23"/>
      <c r="ND23"/>
      <c r="NE23"/>
      <c r="NF23"/>
      <c r="NG23"/>
      <c r="NH23"/>
      <c r="NI23"/>
      <c r="NJ23"/>
      <c r="NK23"/>
      <c r="NL23"/>
      <c r="NM23"/>
      <c r="NN23"/>
      <c r="NO23"/>
      <c r="NP23"/>
      <c r="NQ23"/>
      <c r="NR23"/>
      <c r="NS23"/>
      <c r="NT23"/>
      <c r="NU23"/>
      <c r="NV23"/>
      <c r="NW23"/>
      <c r="NX23"/>
      <c r="NY23"/>
      <c r="NZ23"/>
      <c r="OA23"/>
      <c r="OB23"/>
      <c r="OC23"/>
      <c r="OD23"/>
      <c r="OE23"/>
      <c r="OF23"/>
      <c r="OG23"/>
      <c r="OH23"/>
      <c r="OI23"/>
      <c r="OJ23"/>
      <c r="OK23"/>
      <c r="OL23"/>
      <c r="OM23"/>
      <c r="ON23"/>
      <c r="OO23"/>
      <c r="OP23"/>
      <c r="OQ23"/>
      <c r="OR23"/>
      <c r="OS23"/>
      <c r="OT23"/>
      <c r="OU23"/>
      <c r="OV23"/>
      <c r="OW23"/>
      <c r="OX23"/>
      <c r="OY23"/>
      <c r="OZ23"/>
      <c r="PA23"/>
      <c r="PB23"/>
      <c r="PC23"/>
      <c r="PD23"/>
      <c r="PE23"/>
      <c r="PF23"/>
      <c r="PG23"/>
      <c r="PH23"/>
      <c r="PI23"/>
      <c r="PJ23"/>
      <c r="PK23"/>
      <c r="PL23"/>
      <c r="PM23"/>
      <c r="PN23"/>
      <c r="PO23"/>
      <c r="PP23"/>
      <c r="PQ23"/>
      <c r="PR23"/>
      <c r="PS23"/>
      <c r="PT23"/>
      <c r="PU23"/>
      <c r="PV23"/>
      <c r="PW23"/>
      <c r="PX23"/>
      <c r="PY23"/>
      <c r="PZ23"/>
      <c r="QA23"/>
      <c r="QB23"/>
      <c r="QC23"/>
      <c r="QD23"/>
      <c r="QE23"/>
      <c r="QF23"/>
      <c r="QG23"/>
      <c r="QH23"/>
      <c r="QI23"/>
      <c r="QJ23"/>
      <c r="QK23"/>
      <c r="QL23"/>
      <c r="QM23"/>
      <c r="QN23"/>
      <c r="QO23"/>
      <c r="QP23"/>
      <c r="QQ23"/>
      <c r="QR23"/>
      <c r="QS23"/>
      <c r="QT23"/>
      <c r="QU23"/>
      <c r="QV23"/>
      <c r="QW23"/>
      <c r="QX23"/>
      <c r="QY23"/>
      <c r="QZ23"/>
      <c r="RA23"/>
      <c r="RB23"/>
      <c r="RC23"/>
      <c r="RD23"/>
      <c r="RE23"/>
      <c r="RF23"/>
      <c r="RG23"/>
      <c r="RH23"/>
      <c r="RI23"/>
      <c r="RJ23"/>
      <c r="RK23"/>
      <c r="RL23"/>
      <c r="RM23"/>
      <c r="RN23"/>
      <c r="RO23"/>
      <c r="RP23"/>
      <c r="RQ23"/>
      <c r="RR23"/>
      <c r="RS23"/>
      <c r="RT23"/>
      <c r="RU23"/>
      <c r="RV23"/>
      <c r="RW23"/>
      <c r="RX23"/>
      <c r="RY23"/>
      <c r="RZ23"/>
      <c r="SA23"/>
      <c r="SB23"/>
      <c r="SC23"/>
      <c r="SD23"/>
      <c r="SE23"/>
      <c r="SF23"/>
      <c r="SG23"/>
      <c r="SH23"/>
      <c r="SI23"/>
      <c r="SJ23"/>
      <c r="SK23"/>
      <c r="SL23"/>
      <c r="SM23"/>
      <c r="SN23"/>
      <c r="SO23"/>
      <c r="SP23"/>
      <c r="SQ23"/>
      <c r="SR23"/>
      <c r="SS23"/>
      <c r="ST23"/>
      <c r="SU23"/>
      <c r="SV23"/>
      <c r="SW23"/>
      <c r="SX23"/>
      <c r="SY23"/>
      <c r="SZ23"/>
      <c r="TA23"/>
      <c r="TB23"/>
      <c r="TC23"/>
      <c r="TD23"/>
      <c r="TE23"/>
      <c r="TF23"/>
      <c r="TG23"/>
      <c r="TH23"/>
      <c r="TI23"/>
      <c r="TJ23"/>
      <c r="TK23"/>
      <c r="TL23"/>
      <c r="TM23"/>
      <c r="TN23"/>
      <c r="TO23"/>
      <c r="TP23"/>
      <c r="TQ23"/>
      <c r="TR23"/>
      <c r="TS23"/>
      <c r="TT23"/>
      <c r="TU23"/>
      <c r="TV23"/>
      <c r="TW23"/>
      <c r="TX23"/>
      <c r="TY23"/>
      <c r="TZ23"/>
      <c r="UA23"/>
      <c r="UB23"/>
      <c r="UC23"/>
      <c r="UD23"/>
      <c r="UE23"/>
      <c r="UF23"/>
      <c r="UG23"/>
      <c r="UH23"/>
      <c r="UI23"/>
      <c r="UJ23"/>
      <c r="UK23"/>
      <c r="UL23"/>
      <c r="UM23"/>
      <c r="UN23"/>
      <c r="UO23"/>
      <c r="UP23"/>
      <c r="UQ23"/>
      <c r="UR23"/>
      <c r="US23"/>
      <c r="UT23"/>
      <c r="UU23"/>
      <c r="UV23"/>
      <c r="UW23"/>
      <c r="UX23"/>
      <c r="UY23"/>
      <c r="UZ23"/>
      <c r="VA23"/>
      <c r="VB23"/>
      <c r="VC23"/>
      <c r="VD23"/>
      <c r="VE23"/>
      <c r="VF23"/>
      <c r="VG23"/>
      <c r="VH23"/>
      <c r="VI23"/>
      <c r="VJ23"/>
      <c r="VK23"/>
      <c r="VL23"/>
      <c r="VM23"/>
      <c r="VN23"/>
      <c r="VO23"/>
      <c r="VP23"/>
      <c r="VQ23"/>
      <c r="VR23"/>
      <c r="VS23"/>
      <c r="VT23"/>
      <c r="VU23"/>
      <c r="VV23"/>
      <c r="VW23"/>
      <c r="VX23"/>
      <c r="VY23"/>
      <c r="VZ23"/>
      <c r="WA23"/>
      <c r="WB23"/>
      <c r="WC23"/>
      <c r="WD23"/>
      <c r="WE23"/>
      <c r="WF23"/>
      <c r="WG23"/>
      <c r="WH23"/>
      <c r="WI23"/>
      <c r="WJ23"/>
      <c r="WK23"/>
      <c r="WL23"/>
      <c r="WM23"/>
      <c r="WN23"/>
      <c r="WO23"/>
      <c r="WP23"/>
      <c r="WQ23"/>
      <c r="WR23"/>
      <c r="WS23"/>
      <c r="WT23"/>
      <c r="WU23"/>
      <c r="WV23"/>
      <c r="WW23"/>
      <c r="WX23"/>
      <c r="WY23"/>
      <c r="WZ23"/>
      <c r="XA23"/>
      <c r="XB23"/>
      <c r="XC23"/>
      <c r="XD23"/>
      <c r="XE23"/>
      <c r="XF23"/>
      <c r="XG23"/>
      <c r="XH23"/>
      <c r="XI23"/>
      <c r="XJ23"/>
      <c r="XK23"/>
      <c r="XL23"/>
      <c r="XM23"/>
      <c r="XN23"/>
      <c r="XO23"/>
      <c r="XP23"/>
      <c r="XQ23"/>
      <c r="XR23"/>
      <c r="XS23"/>
      <c r="XT23"/>
      <c r="XU23"/>
      <c r="XV23"/>
      <c r="XW23"/>
      <c r="XX23"/>
      <c r="XY23"/>
      <c r="XZ23"/>
      <c r="YA23"/>
      <c r="YB23"/>
      <c r="YC23"/>
      <c r="YD23"/>
      <c r="YE23"/>
      <c r="YF23"/>
      <c r="YG23"/>
      <c r="YH23"/>
      <c r="YI23"/>
      <c r="YJ23"/>
      <c r="YK23"/>
      <c r="YL23"/>
      <c r="YM23"/>
      <c r="YN23"/>
      <c r="YO23"/>
      <c r="YP23"/>
      <c r="YQ23"/>
      <c r="YR23"/>
      <c r="YS23"/>
      <c r="YT23"/>
      <c r="YU23"/>
      <c r="YV23"/>
      <c r="YW23"/>
      <c r="YX23"/>
      <c r="YY23"/>
      <c r="YZ23"/>
      <c r="ZA23"/>
      <c r="ZB23"/>
      <c r="ZC23"/>
      <c r="ZD23"/>
      <c r="ZE23"/>
      <c r="ZF23"/>
      <c r="ZG23"/>
      <c r="ZH23"/>
      <c r="ZI23"/>
      <c r="ZJ23"/>
      <c r="ZK23"/>
      <c r="ZL23"/>
      <c r="ZM23"/>
      <c r="ZN23"/>
      <c r="ZO23"/>
      <c r="ZP23"/>
      <c r="ZQ23"/>
      <c r="ZR23"/>
      <c r="ZS23"/>
      <c r="ZT23"/>
      <c r="ZU23"/>
      <c r="ZV23"/>
      <c r="ZW23"/>
      <c r="ZX23"/>
      <c r="ZY23"/>
      <c r="ZZ23"/>
      <c r="AAA23"/>
      <c r="AAB23"/>
      <c r="AAC23"/>
      <c r="AAD23"/>
      <c r="AAE23"/>
      <c r="AAF23"/>
      <c r="AAG23"/>
      <c r="AAH23"/>
      <c r="AAI23"/>
      <c r="AAJ23"/>
      <c r="AAK23"/>
      <c r="AAL23"/>
      <c r="AAM23"/>
      <c r="AAN23"/>
      <c r="AAO23"/>
      <c r="AAP23"/>
      <c r="AAQ23"/>
      <c r="AAR23"/>
      <c r="AAS23"/>
      <c r="AAT23"/>
      <c r="AAU23"/>
      <c r="AAV23"/>
      <c r="AAW23"/>
      <c r="AAX23"/>
      <c r="AAY23"/>
      <c r="AAZ23"/>
      <c r="ABA23"/>
      <c r="ABB23"/>
      <c r="ABC23"/>
      <c r="ABD23"/>
      <c r="ABE23"/>
      <c r="ABF23"/>
      <c r="ABG23"/>
      <c r="ABH23"/>
      <c r="ABI23"/>
      <c r="ABJ23"/>
      <c r="ABK23"/>
      <c r="ABL23"/>
      <c r="ABM23"/>
      <c r="ABN23"/>
      <c r="ABO23"/>
      <c r="ABP23"/>
      <c r="ABQ23"/>
      <c r="ABR23"/>
      <c r="ABS23"/>
      <c r="ABT23"/>
      <c r="ABU23"/>
      <c r="ABV23"/>
      <c r="ABW23"/>
      <c r="ABX23"/>
      <c r="ABY23"/>
      <c r="ABZ23"/>
      <c r="ACA23"/>
      <c r="ACB23"/>
      <c r="ACC23"/>
      <c r="ACD23"/>
      <c r="ACE23"/>
      <c r="ACF23"/>
      <c r="ACG23"/>
      <c r="ACH23"/>
      <c r="ACI23"/>
      <c r="ACJ23"/>
      <c r="ACK23"/>
      <c r="ACL23"/>
      <c r="ACM23"/>
      <c r="ACN23"/>
      <c r="ACO23"/>
      <c r="ACP23"/>
      <c r="ACQ23"/>
      <c r="ACR23"/>
      <c r="ACS23"/>
      <c r="ACT23"/>
      <c r="ACU23"/>
      <c r="ACV23"/>
      <c r="ACW23"/>
      <c r="ACX23"/>
      <c r="ACY23"/>
      <c r="ACZ23"/>
      <c r="ADA23"/>
      <c r="ADB23"/>
      <c r="ADC23"/>
      <c r="ADD23"/>
      <c r="ADE23"/>
      <c r="ADF23"/>
      <c r="ADG23"/>
      <c r="ADH23"/>
      <c r="ADI23"/>
      <c r="ADJ23"/>
      <c r="ADK23"/>
      <c r="ADL23"/>
      <c r="ADM23"/>
      <c r="ADN23"/>
      <c r="ADO23"/>
      <c r="ADP23"/>
      <c r="ADQ23"/>
      <c r="ADR23"/>
      <c r="ADS23"/>
      <c r="ADT23"/>
      <c r="ADU23"/>
      <c r="ADV23"/>
      <c r="ADW23"/>
      <c r="ADX23"/>
      <c r="ADY23"/>
      <c r="ADZ23"/>
      <c r="AEA23"/>
      <c r="AEB23"/>
      <c r="AEC23"/>
      <c r="AED23"/>
      <c r="AEE23"/>
      <c r="AEF23"/>
      <c r="AEG23"/>
      <c r="AEH23"/>
      <c r="AEI23"/>
      <c r="AEJ23"/>
      <c r="AEK23"/>
      <c r="AEL23"/>
      <c r="AEM23"/>
      <c r="AEN23"/>
      <c r="AEO23"/>
      <c r="AEP23"/>
      <c r="AEQ23"/>
      <c r="AER23"/>
      <c r="AES23"/>
      <c r="AET23"/>
      <c r="AEU23"/>
      <c r="AEV23"/>
      <c r="AEW23"/>
      <c r="AEX23"/>
      <c r="AEY23"/>
      <c r="AEZ23"/>
      <c r="AFA23"/>
      <c r="AFB23"/>
      <c r="AFC23"/>
      <c r="AFD23"/>
      <c r="AFE23"/>
      <c r="AFF23"/>
      <c r="AFG23"/>
      <c r="AFH23"/>
      <c r="AFI23"/>
      <c r="AFJ23"/>
      <c r="AFK23"/>
      <c r="AFL23"/>
      <c r="AFM23"/>
      <c r="AFN23"/>
      <c r="AFO23"/>
      <c r="AFP23"/>
      <c r="AFQ23"/>
      <c r="AFR23"/>
      <c r="AFS23"/>
      <c r="AFT23"/>
      <c r="AFU23"/>
      <c r="AFV23"/>
      <c r="AFW23"/>
      <c r="AFX23"/>
      <c r="AFY23"/>
      <c r="AFZ23"/>
      <c r="AGA23"/>
      <c r="AGB23"/>
      <c r="AGC23"/>
      <c r="AGD23"/>
      <c r="AGE23"/>
      <c r="AGF23"/>
      <c r="AGG23"/>
      <c r="AGH23"/>
      <c r="AGI23"/>
      <c r="AGJ23"/>
      <c r="AGK23"/>
      <c r="AGL23"/>
      <c r="AGM23"/>
      <c r="AGN23"/>
      <c r="AGO23"/>
      <c r="AGP23"/>
      <c r="AGQ23"/>
      <c r="AGR23"/>
      <c r="AGS23"/>
      <c r="AGT23"/>
      <c r="AGU23"/>
      <c r="AGV23"/>
      <c r="AGW23"/>
      <c r="AGX23"/>
      <c r="AGY23"/>
      <c r="AGZ23"/>
      <c r="AHA23"/>
      <c r="AHB23"/>
      <c r="AHC23"/>
      <c r="AHD23"/>
      <c r="AHE23"/>
      <c r="AHF23"/>
      <c r="AHG23"/>
      <c r="AHH23"/>
      <c r="AHI23"/>
      <c r="AHJ23"/>
      <c r="AHK23"/>
      <c r="AHL23"/>
      <c r="AHM23"/>
      <c r="AHN23"/>
      <c r="AHO23"/>
      <c r="AHP23"/>
      <c r="AHQ23"/>
      <c r="AHR23"/>
      <c r="AHS23"/>
      <c r="AHT23"/>
      <c r="AHU23"/>
      <c r="AHV23"/>
      <c r="AHW23"/>
      <c r="AHX23"/>
      <c r="AHY23"/>
      <c r="AHZ23"/>
      <c r="AIA23"/>
      <c r="AIB23"/>
      <c r="AIC23"/>
      <c r="AID23"/>
      <c r="AIE23"/>
      <c r="AIF23"/>
      <c r="AIG23"/>
      <c r="AIH23"/>
      <c r="AII23"/>
      <c r="AIJ23"/>
      <c r="AIK23"/>
      <c r="AIL23"/>
      <c r="AIM23"/>
      <c r="AIN23"/>
      <c r="AIO23"/>
      <c r="AIP23"/>
      <c r="AIQ23"/>
      <c r="AIR23"/>
      <c r="AIS23"/>
      <c r="AIT23"/>
      <c r="AIU23"/>
      <c r="AIV23"/>
      <c r="AIW23"/>
      <c r="AIX23"/>
      <c r="AIY23"/>
      <c r="AIZ23"/>
      <c r="AJA23"/>
      <c r="AJB23"/>
      <c r="AJC23"/>
      <c r="AJD23"/>
      <c r="AJE23"/>
      <c r="AJF23"/>
      <c r="AJG23"/>
      <c r="AJH23"/>
      <c r="AJI23"/>
      <c r="AJJ23"/>
      <c r="AJK23"/>
      <c r="AJL23"/>
      <c r="AJM23"/>
      <c r="AJN23"/>
      <c r="AJO23"/>
      <c r="AJP23"/>
      <c r="AJQ23"/>
      <c r="AJR23"/>
      <c r="AJS23"/>
      <c r="AJT23"/>
      <c r="AJU23"/>
      <c r="AJV23"/>
      <c r="AJW23"/>
      <c r="AJX23"/>
      <c r="AJY23"/>
      <c r="AJZ23"/>
      <c r="AKA23"/>
      <c r="AKB23"/>
      <c r="AKC23"/>
      <c r="AKD23"/>
      <c r="AKE23"/>
      <c r="AKF23"/>
      <c r="AKG23"/>
      <c r="AKH23"/>
      <c r="AKI23"/>
      <c r="AKJ23"/>
      <c r="AKK23"/>
      <c r="AKL23"/>
      <c r="AKM23"/>
      <c r="AKN23"/>
      <c r="AKO23"/>
      <c r="AKP23"/>
      <c r="AKQ23"/>
      <c r="AKR23"/>
      <c r="AKS23"/>
      <c r="AKT23"/>
      <c r="AKU23"/>
      <c r="AKV23"/>
      <c r="AKW23"/>
      <c r="AKX23"/>
      <c r="AKY23"/>
      <c r="AKZ23"/>
      <c r="ALA23"/>
      <c r="ALB23"/>
      <c r="ALC23"/>
      <c r="ALD23"/>
      <c r="ALE23"/>
      <c r="ALF23"/>
      <c r="ALG23"/>
      <c r="ALH23"/>
      <c r="ALI23"/>
      <c r="ALJ23"/>
      <c r="ALK23"/>
      <c r="ALL23"/>
      <c r="ALM23"/>
      <c r="ALN23"/>
      <c r="ALO23"/>
      <c r="ALP23"/>
      <c r="ALQ23"/>
      <c r="ALR23"/>
      <c r="ALS23"/>
      <c r="ALT23"/>
      <c r="ALU23"/>
      <c r="ALV23"/>
      <c r="ALW23"/>
      <c r="ALX23"/>
      <c r="ALY23"/>
      <c r="ALZ23"/>
      <c r="AMA23"/>
      <c r="AMB23"/>
      <c r="AMC23"/>
      <c r="AMD23"/>
      <c r="AME23"/>
      <c r="AMF23"/>
      <c r="AMG23"/>
      <c r="AMH23"/>
      <c r="AMI23"/>
      <c r="AMJ23"/>
    </row>
    <row r="24" spans="1:1024" ht="25.5" customHeight="1" x14ac:dyDescent="0.25">
      <c r="B24" s="254"/>
      <c r="C24" s="255"/>
      <c r="D24" s="254"/>
      <c r="E24" s="256" t="s">
        <v>641</v>
      </c>
      <c r="F24" s="256" t="s">
        <v>642</v>
      </c>
      <c r="G24" s="247"/>
      <c r="H24" s="256" t="s">
        <v>643</v>
      </c>
      <c r="I24" s="256" t="s">
        <v>644</v>
      </c>
      <c r="J24" s="256" t="s">
        <v>645</v>
      </c>
      <c r="K24" s="247"/>
      <c r="L24" s="255"/>
      <c r="M24" s="255"/>
    </row>
    <row r="25" spans="1:1024" ht="25.5" customHeight="1" x14ac:dyDescent="0.25">
      <c r="A25"/>
      <c r="B25"/>
      <c r="C25"/>
      <c r="D25"/>
      <c r="E25"/>
      <c r="F25"/>
      <c r="G25"/>
      <c r="H25" s="314"/>
      <c r="I25"/>
      <c r="J25"/>
      <c r="K25"/>
      <c r="L25"/>
      <c r="M25"/>
      <c r="N25" s="230" t="s">
        <v>403</v>
      </c>
      <c r="O25"/>
      <c r="P25"/>
      <c r="Q25"/>
      <c r="R25"/>
      <c r="S25"/>
      <c r="T25"/>
      <c r="U25"/>
      <c r="V25"/>
      <c r="W25"/>
      <c r="X25"/>
      <c r="Y25"/>
      <c r="Z25"/>
      <c r="AA25"/>
      <c r="AB25"/>
      <c r="AC25"/>
      <c r="AD25"/>
      <c r="AE25"/>
      <c r="AF25"/>
      <c r="AG25"/>
      <c r="AH25"/>
      <c r="AI25"/>
      <c r="AJ25"/>
      <c r="AK25"/>
      <c r="AL25"/>
      <c r="AM25"/>
      <c r="AN25"/>
      <c r="AO25"/>
      <c r="AP25"/>
      <c r="AQ25"/>
      <c r="AR25"/>
      <c r="AS25"/>
      <c r="AT25"/>
      <c r="AU25"/>
      <c r="AV25"/>
      <c r="AW25"/>
      <c r="AX25"/>
      <c r="AY25"/>
      <c r="AZ25"/>
      <c r="BA25"/>
      <c r="BB25"/>
      <c r="BC25"/>
      <c r="BD25"/>
      <c r="BE25"/>
      <c r="BF25"/>
      <c r="BG25"/>
      <c r="BH25"/>
      <c r="BI25"/>
      <c r="BJ25"/>
      <c r="BK25"/>
      <c r="BL25"/>
      <c r="BM25"/>
      <c r="BN25"/>
      <c r="BO25"/>
      <c r="BP25"/>
      <c r="BQ25"/>
      <c r="BR25"/>
      <c r="BS25"/>
      <c r="BT25"/>
      <c r="BU25"/>
      <c r="BV25"/>
      <c r="BW25"/>
      <c r="BX25"/>
      <c r="BY25"/>
      <c r="BZ25"/>
      <c r="CA25"/>
      <c r="CB25"/>
      <c r="CC25"/>
      <c r="CD25"/>
      <c r="CE25"/>
      <c r="CF25"/>
      <c r="CG25"/>
      <c r="CH25"/>
      <c r="CI25"/>
      <c r="CJ25"/>
      <c r="CK25"/>
      <c r="CL25"/>
      <c r="CM25"/>
      <c r="CN25"/>
      <c r="CO25"/>
      <c r="CP25"/>
      <c r="CQ25"/>
      <c r="CR25"/>
      <c r="CS25"/>
      <c r="CT25"/>
      <c r="CU25"/>
      <c r="CV25"/>
      <c r="CW25"/>
      <c r="CX25"/>
      <c r="CY25"/>
      <c r="CZ25"/>
      <c r="DA25"/>
      <c r="DB25"/>
      <c r="DC25"/>
      <c r="DD25"/>
      <c r="DE25"/>
      <c r="DF25"/>
      <c r="DG25"/>
      <c r="DH25"/>
      <c r="DI25"/>
      <c r="DJ25"/>
      <c r="DK25"/>
      <c r="DL25"/>
      <c r="DM25"/>
      <c r="DN25"/>
      <c r="DO25"/>
      <c r="DP25"/>
      <c r="DQ25"/>
      <c r="DR25"/>
      <c r="DS25"/>
      <c r="DT25"/>
      <c r="DU25"/>
      <c r="DV25"/>
      <c r="DW25"/>
      <c r="DX25"/>
      <c r="DY25"/>
      <c r="DZ25"/>
      <c r="EA25"/>
      <c r="EB25"/>
      <c r="EC25"/>
      <c r="ED25"/>
      <c r="EE25"/>
      <c r="EF25"/>
      <c r="EG25"/>
      <c r="EH25"/>
      <c r="EI25"/>
      <c r="EJ25"/>
      <c r="EK25"/>
      <c r="EL25"/>
      <c r="EM25"/>
      <c r="EN25"/>
      <c r="EO25"/>
      <c r="EP25"/>
      <c r="EQ25"/>
      <c r="ER25"/>
      <c r="ES25"/>
      <c r="ET25"/>
      <c r="EU25"/>
      <c r="EV25"/>
      <c r="EW25"/>
      <c r="EX25"/>
      <c r="EY25"/>
      <c r="EZ25"/>
      <c r="FA25"/>
      <c r="FB25"/>
      <c r="FC25"/>
      <c r="FD25"/>
      <c r="FE25"/>
      <c r="FF25"/>
      <c r="FG25"/>
      <c r="FH25"/>
      <c r="FI25"/>
      <c r="FJ25"/>
      <c r="FK25"/>
      <c r="FL25"/>
      <c r="FM25"/>
      <c r="FN25"/>
      <c r="FO25"/>
      <c r="FP25"/>
      <c r="FQ25"/>
      <c r="FR25"/>
      <c r="FS25"/>
      <c r="FT25"/>
      <c r="FU25"/>
      <c r="FV25"/>
      <c r="FW25"/>
      <c r="FX25"/>
      <c r="FY25"/>
      <c r="FZ25"/>
      <c r="GA25"/>
      <c r="GB25"/>
      <c r="GC25"/>
      <c r="GD25"/>
      <c r="GE25"/>
      <c r="GF25"/>
      <c r="GG25"/>
      <c r="GH25"/>
      <c r="GI25"/>
      <c r="GJ25"/>
      <c r="GK25"/>
      <c r="GL25"/>
      <c r="GM25"/>
      <c r="GN25"/>
      <c r="GO25"/>
      <c r="GP25"/>
      <c r="GQ25"/>
      <c r="GR25"/>
      <c r="GS25"/>
      <c r="GT25"/>
      <c r="GU25"/>
      <c r="GV25"/>
      <c r="GW25"/>
      <c r="GX25"/>
      <c r="GY25"/>
      <c r="GZ25"/>
      <c r="HA25"/>
      <c r="HB25"/>
      <c r="HC25"/>
      <c r="HD25"/>
      <c r="HE25"/>
      <c r="HF25"/>
      <c r="HG25"/>
      <c r="HH25"/>
      <c r="HI25"/>
      <c r="HJ25"/>
      <c r="HK25"/>
      <c r="HL25"/>
      <c r="HM25"/>
      <c r="HN25"/>
      <c r="HO25"/>
      <c r="HP25"/>
      <c r="HQ25"/>
      <c r="HR25"/>
      <c r="HS25"/>
      <c r="HT25"/>
      <c r="HU25"/>
      <c r="HV25"/>
      <c r="HW25"/>
      <c r="HX25"/>
      <c r="HY25"/>
      <c r="HZ25"/>
      <c r="IA25"/>
      <c r="IB25"/>
      <c r="IC25"/>
      <c r="ID25"/>
      <c r="IE25"/>
      <c r="IF25"/>
      <c r="IG25"/>
      <c r="IH25"/>
      <c r="II25"/>
      <c r="IJ25"/>
      <c r="IK25"/>
      <c r="IL25"/>
      <c r="IM25"/>
      <c r="IN25"/>
      <c r="IO25"/>
      <c r="IP25"/>
      <c r="IQ25"/>
      <c r="IR25"/>
      <c r="IS25"/>
      <c r="IT25"/>
      <c r="IU25"/>
      <c r="IV25"/>
      <c r="IW25"/>
      <c r="IX25"/>
      <c r="IY25"/>
      <c r="IZ25"/>
      <c r="JA25"/>
      <c r="JB25"/>
      <c r="JC25"/>
      <c r="JD25"/>
      <c r="JE25"/>
      <c r="JF25"/>
      <c r="JG25"/>
      <c r="JH25"/>
      <c r="JI25"/>
      <c r="JJ25"/>
      <c r="JK25"/>
      <c r="JL25"/>
      <c r="JM25"/>
      <c r="JN25"/>
      <c r="JO25"/>
      <c r="JP25"/>
      <c r="JQ25"/>
      <c r="JR25"/>
      <c r="JS25"/>
      <c r="JT25"/>
      <c r="JU25"/>
      <c r="JV25"/>
      <c r="JW25"/>
      <c r="JX25"/>
      <c r="JY25"/>
      <c r="JZ25"/>
      <c r="KA25"/>
      <c r="KB25"/>
      <c r="KC25"/>
      <c r="KD25"/>
      <c r="KE25"/>
      <c r="KF25"/>
      <c r="KG25"/>
      <c r="KH25"/>
      <c r="KI25"/>
      <c r="KJ25"/>
      <c r="KK25"/>
      <c r="KL25"/>
      <c r="KM25"/>
      <c r="KN25"/>
      <c r="KO25"/>
      <c r="KP25"/>
      <c r="KQ25"/>
      <c r="KR25"/>
      <c r="KS25"/>
      <c r="KT25"/>
      <c r="KU25"/>
      <c r="KV25"/>
      <c r="KW25"/>
      <c r="KX25"/>
      <c r="KY25"/>
      <c r="KZ25"/>
      <c r="LA25"/>
      <c r="LB25"/>
      <c r="LC25"/>
      <c r="LD25"/>
      <c r="LE25"/>
      <c r="LF25"/>
      <c r="LG25"/>
      <c r="LH25"/>
      <c r="LI25"/>
      <c r="LJ25"/>
      <c r="LK25"/>
      <c r="LL25"/>
      <c r="LM25"/>
      <c r="LN25"/>
      <c r="LO25"/>
      <c r="LP25"/>
      <c r="LQ25"/>
      <c r="LR25"/>
      <c r="LS25"/>
      <c r="LT25"/>
      <c r="LU25"/>
      <c r="LV25"/>
      <c r="LW25"/>
      <c r="LX25"/>
      <c r="LY25"/>
      <c r="LZ25"/>
      <c r="MA25"/>
      <c r="MB25"/>
      <c r="MC25"/>
      <c r="MD25"/>
      <c r="ME25"/>
      <c r="MF25"/>
      <c r="MG25"/>
      <c r="MH25"/>
      <c r="MI25"/>
      <c r="MJ25"/>
      <c r="MK25"/>
      <c r="ML25"/>
      <c r="MM25"/>
      <c r="MN25"/>
      <c r="MO25"/>
      <c r="MP25"/>
      <c r="MQ25"/>
      <c r="MR25"/>
      <c r="MS25"/>
      <c r="MT25"/>
      <c r="MU25"/>
      <c r="MV25"/>
      <c r="MW25"/>
      <c r="MX25"/>
      <c r="MY25"/>
      <c r="MZ25"/>
      <c r="NA25"/>
      <c r="NB25"/>
      <c r="NC25"/>
      <c r="ND25"/>
      <c r="NE25"/>
      <c r="NF25"/>
      <c r="NG25"/>
      <c r="NH25"/>
      <c r="NI25"/>
      <c r="NJ25"/>
      <c r="NK25"/>
      <c r="NL25"/>
      <c r="NM25"/>
      <c r="NN25"/>
      <c r="NO25"/>
      <c r="NP25"/>
      <c r="NQ25"/>
      <c r="NR25"/>
      <c r="NS25"/>
      <c r="NT25"/>
      <c r="NU25"/>
      <c r="NV25"/>
      <c r="NW25"/>
      <c r="NX25"/>
      <c r="NY25"/>
      <c r="NZ25"/>
      <c r="OA25"/>
      <c r="OB25"/>
      <c r="OC25"/>
      <c r="OD25"/>
      <c r="OE25"/>
      <c r="OF25"/>
      <c r="OG25"/>
      <c r="OH25"/>
      <c r="OI25"/>
      <c r="OJ25"/>
      <c r="OK25"/>
      <c r="OL25"/>
      <c r="OM25"/>
      <c r="ON25"/>
      <c r="OO25"/>
      <c r="OP25"/>
      <c r="OQ25"/>
      <c r="OR25"/>
      <c r="OS25"/>
      <c r="OT25"/>
      <c r="OU25"/>
      <c r="OV25"/>
      <c r="OW25"/>
      <c r="OX25"/>
      <c r="OY25"/>
      <c r="OZ25"/>
      <c r="PA25"/>
      <c r="PB25"/>
      <c r="PC25"/>
      <c r="PD25"/>
      <c r="PE25"/>
      <c r="PF25"/>
      <c r="PG25"/>
      <c r="PH25"/>
      <c r="PI25"/>
      <c r="PJ25"/>
      <c r="PK25"/>
      <c r="PL25"/>
      <c r="PM25"/>
      <c r="PN25"/>
      <c r="PO25"/>
      <c r="PP25"/>
      <c r="PQ25"/>
      <c r="PR25"/>
      <c r="PS25"/>
      <c r="PT25"/>
      <c r="PU25"/>
      <c r="PV25"/>
      <c r="PW25"/>
      <c r="PX25"/>
      <c r="PY25"/>
      <c r="PZ25"/>
      <c r="QA25"/>
      <c r="QB25"/>
      <c r="QC25"/>
      <c r="QD25"/>
      <c r="QE25"/>
      <c r="QF25"/>
      <c r="QG25"/>
      <c r="QH25"/>
      <c r="QI25"/>
      <c r="QJ25"/>
      <c r="QK25"/>
      <c r="QL25"/>
      <c r="QM25"/>
      <c r="QN25"/>
      <c r="QO25"/>
      <c r="QP25"/>
      <c r="QQ25"/>
      <c r="QR25"/>
      <c r="QS25"/>
      <c r="QT25"/>
      <c r="QU25"/>
      <c r="QV25"/>
      <c r="QW25"/>
      <c r="QX25"/>
      <c r="QY25"/>
      <c r="QZ25"/>
      <c r="RA25"/>
      <c r="RB25"/>
      <c r="RC25"/>
      <c r="RD25"/>
      <c r="RE25"/>
      <c r="RF25"/>
      <c r="RG25"/>
      <c r="RH25"/>
      <c r="RI25"/>
      <c r="RJ25"/>
      <c r="RK25"/>
      <c r="RL25"/>
      <c r="RM25"/>
      <c r="RN25"/>
      <c r="RO25"/>
      <c r="RP25"/>
      <c r="RQ25"/>
      <c r="RR25"/>
      <c r="RS25"/>
      <c r="RT25"/>
      <c r="RU25"/>
      <c r="RV25"/>
      <c r="RW25"/>
      <c r="RX25"/>
      <c r="RY25"/>
      <c r="RZ25"/>
      <c r="SA25"/>
      <c r="SB25"/>
      <c r="SC25"/>
      <c r="SD25"/>
      <c r="SE25"/>
      <c r="SF25"/>
      <c r="SG25"/>
      <c r="SH25"/>
      <c r="SI25"/>
      <c r="SJ25"/>
      <c r="SK25"/>
      <c r="SL25"/>
      <c r="SM25"/>
      <c r="SN25"/>
      <c r="SO25"/>
      <c r="SP25"/>
      <c r="SQ25"/>
      <c r="SR25"/>
      <c r="SS25"/>
      <c r="ST25"/>
      <c r="SU25"/>
      <c r="SV25"/>
      <c r="SW25"/>
      <c r="SX25"/>
      <c r="SY25"/>
      <c r="SZ25"/>
      <c r="TA25"/>
      <c r="TB25"/>
      <c r="TC25"/>
      <c r="TD25"/>
      <c r="TE25"/>
      <c r="TF25"/>
      <c r="TG25"/>
      <c r="TH25"/>
      <c r="TI25"/>
      <c r="TJ25"/>
      <c r="TK25"/>
      <c r="TL25"/>
      <c r="TM25"/>
      <c r="TN25"/>
      <c r="TO25"/>
      <c r="TP25"/>
      <c r="TQ25"/>
      <c r="TR25"/>
      <c r="TS25"/>
      <c r="TT25"/>
      <c r="TU25"/>
      <c r="TV25"/>
      <c r="TW25"/>
      <c r="TX25"/>
      <c r="TY25"/>
      <c r="TZ25"/>
      <c r="UA25"/>
      <c r="UB25"/>
      <c r="UC25"/>
      <c r="UD25"/>
      <c r="UE25"/>
      <c r="UF25"/>
      <c r="UG25"/>
      <c r="UH25"/>
      <c r="UI25"/>
      <c r="UJ25"/>
      <c r="UK25"/>
      <c r="UL25"/>
      <c r="UM25"/>
      <c r="UN25"/>
      <c r="UO25"/>
      <c r="UP25"/>
      <c r="UQ25"/>
      <c r="UR25"/>
      <c r="US25"/>
      <c r="UT25"/>
      <c r="UU25"/>
      <c r="UV25"/>
      <c r="UW25"/>
      <c r="UX25"/>
      <c r="UY25"/>
      <c r="UZ25"/>
      <c r="VA25"/>
      <c r="VB25"/>
      <c r="VC25"/>
      <c r="VD25"/>
      <c r="VE25"/>
      <c r="VF25"/>
      <c r="VG25"/>
      <c r="VH25"/>
      <c r="VI25"/>
      <c r="VJ25"/>
      <c r="VK25"/>
      <c r="VL25"/>
      <c r="VM25"/>
      <c r="VN25"/>
      <c r="VO25"/>
      <c r="VP25"/>
      <c r="VQ25"/>
      <c r="VR25"/>
      <c r="VS25"/>
      <c r="VT25"/>
      <c r="VU25"/>
      <c r="VV25"/>
      <c r="VW25"/>
      <c r="VX25"/>
      <c r="VY25"/>
      <c r="VZ25"/>
      <c r="WA25"/>
      <c r="WB25"/>
      <c r="WC25"/>
      <c r="WD25"/>
      <c r="WE25"/>
      <c r="WF25"/>
      <c r="WG25"/>
      <c r="WH25"/>
      <c r="WI25"/>
      <c r="WJ25"/>
      <c r="WK25"/>
      <c r="WL25"/>
      <c r="WM25"/>
      <c r="WN25"/>
      <c r="WO25"/>
      <c r="WP25"/>
      <c r="WQ25"/>
      <c r="WR25"/>
      <c r="WS25"/>
      <c r="WT25"/>
      <c r="WU25"/>
      <c r="WV25"/>
      <c r="WW25"/>
      <c r="WX25"/>
      <c r="WY25"/>
      <c r="WZ25"/>
      <c r="XA25"/>
      <c r="XB25"/>
      <c r="XC25"/>
      <c r="XD25"/>
      <c r="XE25"/>
      <c r="XF25"/>
      <c r="XG25"/>
      <c r="XH25"/>
      <c r="XI25"/>
      <c r="XJ25"/>
      <c r="XK25"/>
      <c r="XL25"/>
      <c r="XM25"/>
      <c r="XN25"/>
      <c r="XO25"/>
      <c r="XP25"/>
      <c r="XQ25"/>
      <c r="XR25"/>
      <c r="XS25"/>
      <c r="XT25"/>
      <c r="XU25"/>
      <c r="XV25"/>
      <c r="XW25"/>
      <c r="XX25"/>
      <c r="XY25"/>
      <c r="XZ25"/>
      <c r="YA25"/>
      <c r="YB25"/>
      <c r="YC25"/>
      <c r="YD25"/>
      <c r="YE25"/>
      <c r="YF25"/>
      <c r="YG25"/>
      <c r="YH25"/>
      <c r="YI25"/>
      <c r="YJ25"/>
      <c r="YK25"/>
      <c r="YL25"/>
      <c r="YM25"/>
      <c r="YN25"/>
      <c r="YO25"/>
      <c r="YP25"/>
      <c r="YQ25"/>
      <c r="YR25"/>
      <c r="YS25"/>
      <c r="YT25"/>
      <c r="YU25"/>
      <c r="YV25"/>
      <c r="YW25"/>
      <c r="YX25"/>
      <c r="YY25"/>
      <c r="YZ25"/>
      <c r="ZA25"/>
      <c r="ZB25"/>
      <c r="ZC25"/>
      <c r="ZD25"/>
      <c r="ZE25"/>
      <c r="ZF25"/>
      <c r="ZG25"/>
      <c r="ZH25"/>
      <c r="ZI25"/>
      <c r="ZJ25"/>
      <c r="ZK25"/>
      <c r="ZL25"/>
      <c r="ZM25"/>
      <c r="ZN25"/>
      <c r="ZO25"/>
      <c r="ZP25"/>
      <c r="ZQ25"/>
      <c r="ZR25"/>
      <c r="ZS25"/>
      <c r="ZT25"/>
      <c r="ZU25"/>
      <c r="ZV25"/>
      <c r="ZW25"/>
      <c r="ZX25"/>
      <c r="ZY25"/>
      <c r="ZZ25"/>
      <c r="AAA25"/>
      <c r="AAB25"/>
      <c r="AAC25"/>
      <c r="AAD25"/>
      <c r="AAE25"/>
      <c r="AAF25"/>
      <c r="AAG25"/>
      <c r="AAH25"/>
      <c r="AAI25"/>
      <c r="AAJ25"/>
      <c r="AAK25"/>
      <c r="AAL25"/>
      <c r="AAM25"/>
      <c r="AAN25"/>
      <c r="AAO25"/>
      <c r="AAP25"/>
      <c r="AAQ25"/>
      <c r="AAR25"/>
      <c r="AAS25"/>
      <c r="AAT25"/>
      <c r="AAU25"/>
      <c r="AAV25"/>
      <c r="AAW25"/>
      <c r="AAX25"/>
      <c r="AAY25"/>
      <c r="AAZ25"/>
      <c r="ABA25"/>
      <c r="ABB25"/>
      <c r="ABC25"/>
      <c r="ABD25"/>
      <c r="ABE25"/>
      <c r="ABF25"/>
      <c r="ABG25"/>
      <c r="ABH25"/>
      <c r="ABI25"/>
      <c r="ABJ25"/>
      <c r="ABK25"/>
      <c r="ABL25"/>
      <c r="ABM25"/>
      <c r="ABN25"/>
      <c r="ABO25"/>
      <c r="ABP25"/>
      <c r="ABQ25"/>
      <c r="ABR25"/>
      <c r="ABS25"/>
      <c r="ABT25"/>
      <c r="ABU25"/>
      <c r="ABV25"/>
      <c r="ABW25"/>
      <c r="ABX25"/>
      <c r="ABY25"/>
      <c r="ABZ25"/>
      <c r="ACA25"/>
      <c r="ACB25"/>
      <c r="ACC25"/>
      <c r="ACD25"/>
      <c r="ACE25"/>
      <c r="ACF25"/>
      <c r="ACG25"/>
      <c r="ACH25"/>
      <c r="ACI25"/>
      <c r="ACJ25"/>
      <c r="ACK25"/>
      <c r="ACL25"/>
      <c r="ACM25"/>
      <c r="ACN25"/>
      <c r="ACO25"/>
      <c r="ACP25"/>
      <c r="ACQ25"/>
      <c r="ACR25"/>
      <c r="ACS25"/>
      <c r="ACT25"/>
      <c r="ACU25"/>
      <c r="ACV25"/>
      <c r="ACW25"/>
      <c r="ACX25"/>
      <c r="ACY25"/>
      <c r="ACZ25"/>
      <c r="ADA25"/>
      <c r="ADB25"/>
      <c r="ADC25"/>
      <c r="ADD25"/>
      <c r="ADE25"/>
      <c r="ADF25"/>
      <c r="ADG25"/>
      <c r="ADH25"/>
      <c r="ADI25"/>
      <c r="ADJ25"/>
      <c r="ADK25"/>
      <c r="ADL25"/>
      <c r="ADM25"/>
      <c r="ADN25"/>
      <c r="ADO25"/>
      <c r="ADP25"/>
      <c r="ADQ25"/>
      <c r="ADR25"/>
      <c r="ADS25"/>
      <c r="ADT25"/>
      <c r="ADU25"/>
      <c r="ADV25"/>
      <c r="ADW25"/>
      <c r="ADX25"/>
      <c r="ADY25"/>
      <c r="ADZ25"/>
      <c r="AEA25"/>
      <c r="AEB25"/>
      <c r="AEC25"/>
      <c r="AED25"/>
      <c r="AEE25"/>
      <c r="AEF25"/>
      <c r="AEG25"/>
      <c r="AEH25"/>
      <c r="AEI25"/>
      <c r="AEJ25"/>
      <c r="AEK25"/>
      <c r="AEL25"/>
      <c r="AEM25"/>
      <c r="AEN25"/>
      <c r="AEO25"/>
      <c r="AEP25"/>
      <c r="AEQ25"/>
      <c r="AER25"/>
      <c r="AES25"/>
      <c r="AET25"/>
      <c r="AEU25"/>
      <c r="AEV25"/>
      <c r="AEW25"/>
      <c r="AEX25"/>
      <c r="AEY25"/>
      <c r="AEZ25"/>
      <c r="AFA25"/>
      <c r="AFB25"/>
      <c r="AFC25"/>
      <c r="AFD25"/>
      <c r="AFE25"/>
      <c r="AFF25"/>
      <c r="AFG25"/>
      <c r="AFH25"/>
      <c r="AFI25"/>
      <c r="AFJ25"/>
      <c r="AFK25"/>
      <c r="AFL25"/>
      <c r="AFM25"/>
      <c r="AFN25"/>
      <c r="AFO25"/>
      <c r="AFP25"/>
      <c r="AFQ25"/>
      <c r="AFR25"/>
      <c r="AFS25"/>
      <c r="AFT25"/>
      <c r="AFU25"/>
      <c r="AFV25"/>
      <c r="AFW25"/>
      <c r="AFX25"/>
      <c r="AFY25"/>
      <c r="AFZ25"/>
      <c r="AGA25"/>
      <c r="AGB25"/>
      <c r="AGC25"/>
      <c r="AGD25"/>
      <c r="AGE25"/>
      <c r="AGF25"/>
      <c r="AGG25"/>
      <c r="AGH25"/>
      <c r="AGI25"/>
      <c r="AGJ25"/>
      <c r="AGK25"/>
      <c r="AGL25"/>
      <c r="AGM25"/>
      <c r="AGN25"/>
      <c r="AGO25"/>
      <c r="AGP25"/>
      <c r="AGQ25"/>
      <c r="AGR25"/>
      <c r="AGS25"/>
      <c r="AGT25"/>
      <c r="AGU25"/>
      <c r="AGV25"/>
      <c r="AGW25"/>
      <c r="AGX25"/>
      <c r="AGY25"/>
      <c r="AGZ25"/>
      <c r="AHA25"/>
      <c r="AHB25"/>
      <c r="AHC25"/>
      <c r="AHD25"/>
      <c r="AHE25"/>
      <c r="AHF25"/>
      <c r="AHG25"/>
      <c r="AHH25"/>
      <c r="AHI25"/>
      <c r="AHJ25"/>
      <c r="AHK25"/>
      <c r="AHL25"/>
      <c r="AHM25"/>
      <c r="AHN25"/>
      <c r="AHO25"/>
      <c r="AHP25"/>
      <c r="AHQ25"/>
      <c r="AHR25"/>
      <c r="AHS25"/>
      <c r="AHT25"/>
      <c r="AHU25"/>
      <c r="AHV25"/>
      <c r="AHW25"/>
      <c r="AHX25"/>
      <c r="AHY25"/>
      <c r="AHZ25"/>
      <c r="AIA25"/>
      <c r="AIB25"/>
      <c r="AIC25"/>
      <c r="AID25"/>
      <c r="AIE25"/>
      <c r="AIF25"/>
      <c r="AIG25"/>
      <c r="AIH25"/>
      <c r="AII25"/>
      <c r="AIJ25"/>
      <c r="AIK25"/>
      <c r="AIL25"/>
      <c r="AIM25"/>
      <c r="AIN25"/>
      <c r="AIO25"/>
      <c r="AIP25"/>
      <c r="AIQ25"/>
      <c r="AIR25"/>
      <c r="AIS25"/>
      <c r="AIT25"/>
      <c r="AIU25"/>
      <c r="AIV25"/>
      <c r="AIW25"/>
      <c r="AIX25"/>
      <c r="AIY25"/>
      <c r="AIZ25"/>
      <c r="AJA25"/>
      <c r="AJB25"/>
      <c r="AJC25"/>
      <c r="AJD25"/>
      <c r="AJE25"/>
      <c r="AJF25"/>
      <c r="AJG25"/>
      <c r="AJH25"/>
      <c r="AJI25"/>
      <c r="AJJ25"/>
      <c r="AJK25"/>
      <c r="AJL25"/>
      <c r="AJM25"/>
      <c r="AJN25"/>
      <c r="AJO25"/>
      <c r="AJP25"/>
      <c r="AJQ25"/>
      <c r="AJR25"/>
      <c r="AJS25"/>
      <c r="AJT25"/>
      <c r="AJU25"/>
      <c r="AJV25"/>
      <c r="AJW25"/>
      <c r="AJX25"/>
      <c r="AJY25"/>
      <c r="AJZ25"/>
      <c r="AKA25"/>
      <c r="AKB25"/>
      <c r="AKC25"/>
      <c r="AKD25"/>
      <c r="AKE25"/>
      <c r="AKF25"/>
      <c r="AKG25"/>
      <c r="AKH25"/>
      <c r="AKI25"/>
      <c r="AKJ25"/>
      <c r="AKK25"/>
      <c r="AKL25"/>
      <c r="AKM25"/>
      <c r="AKN25"/>
      <c r="AKO25"/>
      <c r="AKP25"/>
      <c r="AKQ25"/>
      <c r="AKR25"/>
      <c r="AKS25"/>
      <c r="AKT25"/>
      <c r="AKU25"/>
      <c r="AKV25"/>
      <c r="AKW25"/>
      <c r="AKX25"/>
      <c r="AKY25"/>
      <c r="AKZ25"/>
      <c r="ALA25"/>
      <c r="ALB25"/>
      <c r="ALC25"/>
      <c r="ALD25"/>
      <c r="ALE25"/>
      <c r="ALF25"/>
      <c r="ALG25"/>
      <c r="ALH25"/>
      <c r="ALI25"/>
      <c r="ALJ25"/>
      <c r="ALK25"/>
      <c r="ALL25"/>
      <c r="ALM25"/>
      <c r="ALN25"/>
      <c r="ALO25"/>
      <c r="ALP25"/>
      <c r="ALQ25"/>
      <c r="ALR25"/>
      <c r="ALS25"/>
      <c r="ALT25"/>
      <c r="ALU25"/>
      <c r="ALV25"/>
      <c r="ALW25"/>
      <c r="ALX25"/>
      <c r="ALY25"/>
      <c r="ALZ25"/>
      <c r="AMA25"/>
      <c r="AMB25"/>
      <c r="AMC25"/>
      <c r="AMD25"/>
      <c r="AME25"/>
      <c r="AMF25"/>
      <c r="AMG25"/>
      <c r="AMH25"/>
      <c r="AMI25"/>
      <c r="AMJ25"/>
    </row>
    <row r="26" spans="1:1024" ht="25.5" customHeight="1" x14ac:dyDescent="0.35">
      <c r="A26"/>
      <c r="B26" s="231">
        <v>42881</v>
      </c>
      <c r="C26"/>
      <c r="D26" s="232"/>
      <c r="E26"/>
      <c r="F26"/>
      <c r="G26" s="233" t="s">
        <v>577</v>
      </c>
      <c r="H26" s="314"/>
      <c r="I26"/>
      <c r="J26"/>
      <c r="K26"/>
      <c r="L26" s="234"/>
      <c r="M26"/>
      <c r="N26" s="235" t="s">
        <v>578</v>
      </c>
      <c r="O26"/>
      <c r="P26"/>
      <c r="Q26"/>
      <c r="R26"/>
      <c r="S26"/>
      <c r="T26"/>
      <c r="U26"/>
      <c r="V26"/>
      <c r="W26"/>
      <c r="X26"/>
      <c r="Y26"/>
      <c r="Z26"/>
      <c r="AA26"/>
      <c r="AB26"/>
      <c r="AC26"/>
      <c r="AD26"/>
      <c r="AE26"/>
      <c r="AF26"/>
      <c r="AG26"/>
      <c r="AH26"/>
      <c r="AI26"/>
      <c r="AJ26"/>
      <c r="AK26"/>
      <c r="AL26"/>
      <c r="AM26"/>
      <c r="AN26"/>
      <c r="AO26"/>
      <c r="AP26"/>
      <c r="AQ26"/>
      <c r="AR26"/>
      <c r="AS26"/>
      <c r="AT26"/>
      <c r="AU26"/>
      <c r="AV26"/>
      <c r="AW26"/>
      <c r="AX26"/>
      <c r="AY26"/>
      <c r="AZ26"/>
      <c r="BA26"/>
      <c r="BB26"/>
      <c r="BC26"/>
      <c r="BD26"/>
      <c r="BE26"/>
      <c r="BF26"/>
      <c r="BG26"/>
      <c r="BH26"/>
      <c r="BI26"/>
      <c r="BJ26"/>
      <c r="BK26"/>
      <c r="BL26"/>
      <c r="BM26"/>
      <c r="BN26"/>
      <c r="BO26"/>
      <c r="BP26"/>
      <c r="BQ26"/>
      <c r="BR26"/>
      <c r="BS26"/>
      <c r="BT26"/>
      <c r="BU26"/>
      <c r="BV26"/>
      <c r="BW26"/>
      <c r="BX26"/>
      <c r="BY26"/>
      <c r="BZ26"/>
      <c r="CA26"/>
      <c r="CB26"/>
      <c r="CC26"/>
      <c r="CD26"/>
      <c r="CE26"/>
      <c r="CF26"/>
      <c r="CG26"/>
      <c r="CH26"/>
      <c r="CI26"/>
      <c r="CJ26"/>
      <c r="CK26"/>
      <c r="CL26"/>
      <c r="CM26"/>
      <c r="CN26"/>
      <c r="CO26"/>
      <c r="CP26"/>
      <c r="CQ26"/>
      <c r="CR26"/>
      <c r="CS26"/>
      <c r="CT26"/>
      <c r="CU26"/>
      <c r="CV26"/>
      <c r="CW26"/>
      <c r="CX26"/>
      <c r="CY26"/>
      <c r="CZ26"/>
      <c r="DA26"/>
      <c r="DB26"/>
      <c r="DC26"/>
      <c r="DD26"/>
      <c r="DE26"/>
      <c r="DF26"/>
      <c r="DG26"/>
      <c r="DH26"/>
      <c r="DI26"/>
      <c r="DJ26"/>
      <c r="DK26"/>
      <c r="DL26"/>
      <c r="DM26"/>
      <c r="DN26"/>
      <c r="DO26"/>
      <c r="DP26"/>
      <c r="DQ26"/>
      <c r="DR26"/>
      <c r="DS26"/>
      <c r="DT26"/>
      <c r="DU26"/>
      <c r="DV26"/>
      <c r="DW26"/>
      <c r="DX26"/>
      <c r="DY26"/>
      <c r="DZ26"/>
      <c r="EA26"/>
      <c r="EB26"/>
      <c r="EC26"/>
      <c r="ED26"/>
      <c r="EE26"/>
      <c r="EF26"/>
      <c r="EG26"/>
      <c r="EH26"/>
      <c r="EI26"/>
      <c r="EJ26"/>
      <c r="EK26"/>
      <c r="EL26"/>
      <c r="EM26"/>
      <c r="EN26"/>
      <c r="EO26"/>
      <c r="EP26"/>
      <c r="EQ26"/>
      <c r="ER26"/>
      <c r="ES26"/>
      <c r="ET26"/>
      <c r="EU26"/>
      <c r="EV26"/>
      <c r="EW26"/>
      <c r="EX26"/>
      <c r="EY26"/>
      <c r="EZ26"/>
      <c r="FA26"/>
      <c r="FB26"/>
      <c r="FC26"/>
      <c r="FD26"/>
      <c r="FE26"/>
      <c r="FF26"/>
      <c r="FG26"/>
      <c r="FH26"/>
      <c r="FI26"/>
      <c r="FJ26"/>
      <c r="FK26"/>
      <c r="FL26"/>
      <c r="FM26"/>
      <c r="FN26"/>
      <c r="FO26"/>
      <c r="FP26"/>
      <c r="FQ26"/>
      <c r="FR26"/>
      <c r="FS26"/>
      <c r="FT26"/>
      <c r="FU26"/>
      <c r="FV26"/>
      <c r="FW26"/>
      <c r="FX26"/>
      <c r="FY26"/>
      <c r="FZ26"/>
      <c r="GA26"/>
      <c r="GB26"/>
      <c r="GC26"/>
      <c r="GD26"/>
      <c r="GE26"/>
      <c r="GF26"/>
      <c r="GG26"/>
      <c r="GH26"/>
      <c r="GI26"/>
      <c r="GJ26"/>
      <c r="GK26"/>
      <c r="GL26"/>
      <c r="GM26"/>
      <c r="GN26"/>
      <c r="GO26"/>
      <c r="GP26"/>
      <c r="GQ26"/>
      <c r="GR26"/>
      <c r="GS26"/>
      <c r="GT26"/>
      <c r="GU26"/>
      <c r="GV26"/>
      <c r="GW26"/>
      <c r="GX26"/>
      <c r="GY26"/>
      <c r="GZ26"/>
      <c r="HA26"/>
      <c r="HB26"/>
      <c r="HC26"/>
      <c r="HD26"/>
      <c r="HE26"/>
      <c r="HF26"/>
      <c r="HG26"/>
      <c r="HH26"/>
      <c r="HI26"/>
      <c r="HJ26"/>
      <c r="HK26"/>
      <c r="HL26"/>
      <c r="HM26"/>
      <c r="HN26"/>
      <c r="HO26"/>
      <c r="HP26"/>
      <c r="HQ26"/>
      <c r="HR26"/>
      <c r="HS26"/>
      <c r="HT26"/>
      <c r="HU26"/>
      <c r="HV26"/>
      <c r="HW26"/>
      <c r="HX26"/>
      <c r="HY26"/>
      <c r="HZ26"/>
      <c r="IA26"/>
      <c r="IB26"/>
      <c r="IC26"/>
      <c r="ID26"/>
      <c r="IE26"/>
      <c r="IF26"/>
      <c r="IG26"/>
      <c r="IH26"/>
      <c r="II26"/>
      <c r="IJ26"/>
      <c r="IK26"/>
      <c r="IL26"/>
      <c r="IM26"/>
      <c r="IN26"/>
      <c r="IO26"/>
      <c r="IP26"/>
      <c r="IQ26"/>
      <c r="IR26"/>
      <c r="IS26"/>
      <c r="IT26"/>
      <c r="IU26"/>
      <c r="IV26"/>
      <c r="IW26"/>
      <c r="IX26"/>
      <c r="IY26"/>
      <c r="IZ26"/>
      <c r="JA26"/>
      <c r="JB26"/>
      <c r="JC26"/>
      <c r="JD26"/>
      <c r="JE26"/>
      <c r="JF26"/>
      <c r="JG26"/>
      <c r="JH26"/>
      <c r="JI26"/>
      <c r="JJ26"/>
      <c r="JK26"/>
      <c r="JL26"/>
      <c r="JM26"/>
      <c r="JN26"/>
      <c r="JO26"/>
      <c r="JP26"/>
      <c r="JQ26"/>
      <c r="JR26"/>
      <c r="JS26"/>
      <c r="JT26"/>
      <c r="JU26"/>
      <c r="JV26"/>
      <c r="JW26"/>
      <c r="JX26"/>
      <c r="JY26"/>
      <c r="JZ26"/>
      <c r="KA26"/>
      <c r="KB26"/>
      <c r="KC26"/>
      <c r="KD26"/>
      <c r="KE26"/>
      <c r="KF26"/>
      <c r="KG26"/>
      <c r="KH26"/>
      <c r="KI26"/>
      <c r="KJ26"/>
      <c r="KK26"/>
      <c r="KL26"/>
      <c r="KM26"/>
      <c r="KN26"/>
      <c r="KO26"/>
      <c r="KP26"/>
      <c r="KQ26"/>
      <c r="KR26"/>
      <c r="KS26"/>
      <c r="KT26"/>
      <c r="KU26"/>
      <c r="KV26"/>
      <c r="KW26"/>
      <c r="KX26"/>
      <c r="KY26"/>
      <c r="KZ26"/>
      <c r="LA26"/>
      <c r="LB26"/>
      <c r="LC26"/>
      <c r="LD26"/>
      <c r="LE26"/>
      <c r="LF26"/>
      <c r="LG26"/>
      <c r="LH26"/>
      <c r="LI26"/>
      <c r="LJ26"/>
      <c r="LK26"/>
      <c r="LL26"/>
      <c r="LM26"/>
      <c r="LN26"/>
      <c r="LO26"/>
      <c r="LP26"/>
      <c r="LQ26"/>
      <c r="LR26"/>
      <c r="LS26"/>
      <c r="LT26"/>
      <c r="LU26"/>
      <c r="LV26"/>
      <c r="LW26"/>
      <c r="LX26"/>
      <c r="LY26"/>
      <c r="LZ26"/>
      <c r="MA26"/>
      <c r="MB26"/>
      <c r="MC26"/>
      <c r="MD26"/>
      <c r="ME26"/>
      <c r="MF26"/>
      <c r="MG26"/>
      <c r="MH26"/>
      <c r="MI26"/>
      <c r="MJ26"/>
      <c r="MK26"/>
      <c r="ML26"/>
      <c r="MM26"/>
      <c r="MN26"/>
      <c r="MO26"/>
      <c r="MP26"/>
      <c r="MQ26"/>
      <c r="MR26"/>
      <c r="MS26"/>
      <c r="MT26"/>
      <c r="MU26"/>
      <c r="MV26"/>
      <c r="MW26"/>
      <c r="MX26"/>
      <c r="MY26"/>
      <c r="MZ26"/>
      <c r="NA26"/>
      <c r="NB26"/>
      <c r="NC26"/>
      <c r="ND26"/>
      <c r="NE26"/>
      <c r="NF26"/>
      <c r="NG26"/>
      <c r="NH26"/>
      <c r="NI26"/>
      <c r="NJ26"/>
      <c r="NK26"/>
      <c r="NL26"/>
      <c r="NM26"/>
      <c r="NN26"/>
      <c r="NO26"/>
      <c r="NP26"/>
      <c r="NQ26"/>
      <c r="NR26"/>
      <c r="NS26"/>
      <c r="NT26"/>
      <c r="NU26"/>
      <c r="NV26"/>
      <c r="NW26"/>
      <c r="NX26"/>
      <c r="NY26"/>
      <c r="NZ26"/>
      <c r="OA26"/>
      <c r="OB26"/>
      <c r="OC26"/>
      <c r="OD26"/>
      <c r="OE26"/>
      <c r="OF26"/>
      <c r="OG26"/>
      <c r="OH26"/>
      <c r="OI26"/>
      <c r="OJ26"/>
      <c r="OK26"/>
      <c r="OL26"/>
      <c r="OM26"/>
      <c r="ON26"/>
      <c r="OO26"/>
      <c r="OP26"/>
      <c r="OQ26"/>
      <c r="OR26"/>
      <c r="OS26"/>
      <c r="OT26"/>
      <c r="OU26"/>
      <c r="OV26"/>
      <c r="OW26"/>
      <c r="OX26"/>
      <c r="OY26"/>
      <c r="OZ26"/>
      <c r="PA26"/>
      <c r="PB26"/>
      <c r="PC26"/>
      <c r="PD26"/>
      <c r="PE26"/>
      <c r="PF26"/>
      <c r="PG26"/>
      <c r="PH26"/>
      <c r="PI26"/>
      <c r="PJ26"/>
      <c r="PK26"/>
      <c r="PL26"/>
      <c r="PM26"/>
      <c r="PN26"/>
      <c r="PO26"/>
      <c r="PP26"/>
      <c r="PQ26"/>
      <c r="PR26"/>
      <c r="PS26"/>
      <c r="PT26"/>
      <c r="PU26"/>
      <c r="PV26"/>
      <c r="PW26"/>
      <c r="PX26"/>
      <c r="PY26"/>
      <c r="PZ26"/>
      <c r="QA26"/>
      <c r="QB26"/>
      <c r="QC26"/>
      <c r="QD26"/>
      <c r="QE26"/>
      <c r="QF26"/>
      <c r="QG26"/>
      <c r="QH26"/>
      <c r="QI26"/>
      <c r="QJ26"/>
      <c r="QK26"/>
      <c r="QL26"/>
      <c r="QM26"/>
      <c r="QN26"/>
      <c r="QO26"/>
      <c r="QP26"/>
      <c r="QQ26"/>
      <c r="QR26"/>
      <c r="QS26"/>
      <c r="QT26"/>
      <c r="QU26"/>
      <c r="QV26"/>
      <c r="QW26"/>
      <c r="QX26"/>
      <c r="QY26"/>
      <c r="QZ26"/>
      <c r="RA26"/>
      <c r="RB26"/>
      <c r="RC26"/>
      <c r="RD26"/>
      <c r="RE26"/>
      <c r="RF26"/>
      <c r="RG26"/>
      <c r="RH26"/>
      <c r="RI26"/>
      <c r="RJ26"/>
      <c r="RK26"/>
      <c r="RL26"/>
      <c r="RM26"/>
      <c r="RN26"/>
      <c r="RO26"/>
      <c r="RP26"/>
      <c r="RQ26"/>
      <c r="RR26"/>
      <c r="RS26"/>
      <c r="RT26"/>
      <c r="RU26"/>
      <c r="RV26"/>
      <c r="RW26"/>
      <c r="RX26"/>
      <c r="RY26"/>
      <c r="RZ26"/>
      <c r="SA26"/>
      <c r="SB26"/>
      <c r="SC26"/>
      <c r="SD26"/>
      <c r="SE26"/>
      <c r="SF26"/>
      <c r="SG26"/>
      <c r="SH26"/>
      <c r="SI26"/>
      <c r="SJ26"/>
      <c r="SK26"/>
      <c r="SL26"/>
      <c r="SM26"/>
      <c r="SN26"/>
      <c r="SO26"/>
      <c r="SP26"/>
      <c r="SQ26"/>
      <c r="SR26"/>
      <c r="SS26"/>
      <c r="ST26"/>
      <c r="SU26"/>
      <c r="SV26"/>
      <c r="SW26"/>
      <c r="SX26"/>
      <c r="SY26"/>
      <c r="SZ26"/>
      <c r="TA26"/>
      <c r="TB26"/>
      <c r="TC26"/>
      <c r="TD26"/>
      <c r="TE26"/>
      <c r="TF26"/>
      <c r="TG26"/>
      <c r="TH26"/>
      <c r="TI26"/>
      <c r="TJ26"/>
      <c r="TK26"/>
      <c r="TL26"/>
      <c r="TM26"/>
      <c r="TN26"/>
      <c r="TO26"/>
      <c r="TP26"/>
      <c r="TQ26"/>
      <c r="TR26"/>
      <c r="TS26"/>
      <c r="TT26"/>
      <c r="TU26"/>
      <c r="TV26"/>
      <c r="TW26"/>
      <c r="TX26"/>
      <c r="TY26"/>
      <c r="TZ26"/>
      <c r="UA26"/>
      <c r="UB26"/>
      <c r="UC26"/>
      <c r="UD26"/>
      <c r="UE26"/>
      <c r="UF26"/>
      <c r="UG26"/>
      <c r="UH26"/>
      <c r="UI26"/>
      <c r="UJ26"/>
      <c r="UK26"/>
      <c r="UL26"/>
      <c r="UM26"/>
      <c r="UN26"/>
      <c r="UO26"/>
      <c r="UP26"/>
      <c r="UQ26"/>
      <c r="UR26"/>
      <c r="US26"/>
      <c r="UT26"/>
      <c r="UU26"/>
      <c r="UV26"/>
      <c r="UW26"/>
      <c r="UX26"/>
      <c r="UY26"/>
      <c r="UZ26"/>
      <c r="VA26"/>
      <c r="VB26"/>
      <c r="VC26"/>
      <c r="VD26"/>
      <c r="VE26"/>
      <c r="VF26"/>
      <c r="VG26"/>
      <c r="VH26"/>
      <c r="VI26"/>
      <c r="VJ26"/>
      <c r="VK26"/>
      <c r="VL26"/>
      <c r="VM26"/>
      <c r="VN26"/>
      <c r="VO26"/>
      <c r="VP26"/>
      <c r="VQ26"/>
      <c r="VR26"/>
      <c r="VS26"/>
      <c r="VT26"/>
      <c r="VU26"/>
      <c r="VV26"/>
      <c r="VW26"/>
      <c r="VX26"/>
      <c r="VY26"/>
      <c r="VZ26"/>
      <c r="WA26"/>
      <c r="WB26"/>
      <c r="WC26"/>
      <c r="WD26"/>
      <c r="WE26"/>
      <c r="WF26"/>
      <c r="WG26"/>
      <c r="WH26"/>
      <c r="WI26"/>
      <c r="WJ26"/>
      <c r="WK26"/>
      <c r="WL26"/>
      <c r="WM26"/>
      <c r="WN26"/>
      <c r="WO26"/>
      <c r="WP26"/>
      <c r="WQ26"/>
      <c r="WR26"/>
      <c r="WS26"/>
      <c r="WT26"/>
      <c r="WU26"/>
      <c r="WV26"/>
      <c r="WW26"/>
      <c r="WX26"/>
      <c r="WY26"/>
      <c r="WZ26"/>
      <c r="XA26"/>
      <c r="XB26"/>
      <c r="XC26"/>
      <c r="XD26"/>
      <c r="XE26"/>
      <c r="XF26"/>
      <c r="XG26"/>
      <c r="XH26"/>
      <c r="XI26"/>
      <c r="XJ26"/>
      <c r="XK26"/>
      <c r="XL26"/>
      <c r="XM26"/>
      <c r="XN26"/>
      <c r="XO26"/>
      <c r="XP26"/>
      <c r="XQ26"/>
      <c r="XR26"/>
      <c r="XS26"/>
      <c r="XT26"/>
      <c r="XU26"/>
      <c r="XV26"/>
      <c r="XW26"/>
      <c r="XX26"/>
      <c r="XY26"/>
      <c r="XZ26"/>
      <c r="YA26"/>
      <c r="YB26"/>
      <c r="YC26"/>
      <c r="YD26"/>
      <c r="YE26"/>
      <c r="YF26"/>
      <c r="YG26"/>
      <c r="YH26"/>
      <c r="YI26"/>
      <c r="YJ26"/>
      <c r="YK26"/>
      <c r="YL26"/>
      <c r="YM26"/>
      <c r="YN26"/>
      <c r="YO26"/>
      <c r="YP26"/>
      <c r="YQ26"/>
      <c r="YR26"/>
      <c r="YS26"/>
      <c r="YT26"/>
      <c r="YU26"/>
      <c r="YV26"/>
      <c r="YW26"/>
      <c r="YX26"/>
      <c r="YY26"/>
      <c r="YZ26"/>
      <c r="ZA26"/>
      <c r="ZB26"/>
      <c r="ZC26"/>
      <c r="ZD26"/>
      <c r="ZE26"/>
      <c r="ZF26"/>
      <c r="ZG26"/>
      <c r="ZH26"/>
      <c r="ZI26"/>
      <c r="ZJ26"/>
      <c r="ZK26"/>
      <c r="ZL26"/>
      <c r="ZM26"/>
      <c r="ZN26"/>
      <c r="ZO26"/>
      <c r="ZP26"/>
      <c r="ZQ26"/>
      <c r="ZR26"/>
      <c r="ZS26"/>
      <c r="ZT26"/>
      <c r="ZU26"/>
      <c r="ZV26"/>
      <c r="ZW26"/>
      <c r="ZX26"/>
      <c r="ZY26"/>
      <c r="ZZ26"/>
      <c r="AAA26"/>
      <c r="AAB26"/>
      <c r="AAC26"/>
      <c r="AAD26"/>
      <c r="AAE26"/>
      <c r="AAF26"/>
      <c r="AAG26"/>
      <c r="AAH26"/>
      <c r="AAI26"/>
      <c r="AAJ26"/>
      <c r="AAK26"/>
      <c r="AAL26"/>
      <c r="AAM26"/>
      <c r="AAN26"/>
      <c r="AAO26"/>
      <c r="AAP26"/>
      <c r="AAQ26"/>
      <c r="AAR26"/>
      <c r="AAS26"/>
      <c r="AAT26"/>
      <c r="AAU26"/>
      <c r="AAV26"/>
      <c r="AAW26"/>
      <c r="AAX26"/>
      <c r="AAY26"/>
      <c r="AAZ26"/>
      <c r="ABA26"/>
      <c r="ABB26"/>
      <c r="ABC26"/>
      <c r="ABD26"/>
      <c r="ABE26"/>
      <c r="ABF26"/>
      <c r="ABG26"/>
      <c r="ABH26"/>
      <c r="ABI26"/>
      <c r="ABJ26"/>
      <c r="ABK26"/>
      <c r="ABL26"/>
      <c r="ABM26"/>
      <c r="ABN26"/>
      <c r="ABO26"/>
      <c r="ABP26"/>
      <c r="ABQ26"/>
      <c r="ABR26"/>
      <c r="ABS26"/>
      <c r="ABT26"/>
      <c r="ABU26"/>
      <c r="ABV26"/>
      <c r="ABW26"/>
      <c r="ABX26"/>
      <c r="ABY26"/>
      <c r="ABZ26"/>
      <c r="ACA26"/>
      <c r="ACB26"/>
      <c r="ACC26"/>
      <c r="ACD26"/>
      <c r="ACE26"/>
      <c r="ACF26"/>
      <c r="ACG26"/>
      <c r="ACH26"/>
      <c r="ACI26"/>
      <c r="ACJ26"/>
      <c r="ACK26"/>
      <c r="ACL26"/>
      <c r="ACM26"/>
      <c r="ACN26"/>
      <c r="ACO26"/>
      <c r="ACP26"/>
      <c r="ACQ26"/>
      <c r="ACR26"/>
      <c r="ACS26"/>
      <c r="ACT26"/>
      <c r="ACU26"/>
      <c r="ACV26"/>
      <c r="ACW26"/>
      <c r="ACX26"/>
      <c r="ACY26"/>
      <c r="ACZ26"/>
      <c r="ADA26"/>
      <c r="ADB26"/>
      <c r="ADC26"/>
      <c r="ADD26"/>
      <c r="ADE26"/>
      <c r="ADF26"/>
      <c r="ADG26"/>
      <c r="ADH26"/>
      <c r="ADI26"/>
      <c r="ADJ26"/>
      <c r="ADK26"/>
      <c r="ADL26"/>
      <c r="ADM26"/>
      <c r="ADN26"/>
      <c r="ADO26"/>
      <c r="ADP26"/>
      <c r="ADQ26"/>
      <c r="ADR26"/>
      <c r="ADS26"/>
      <c r="ADT26"/>
      <c r="ADU26"/>
      <c r="ADV26"/>
      <c r="ADW26"/>
      <c r="ADX26"/>
      <c r="ADY26"/>
      <c r="ADZ26"/>
      <c r="AEA26"/>
      <c r="AEB26"/>
      <c r="AEC26"/>
      <c r="AED26"/>
      <c r="AEE26"/>
      <c r="AEF26"/>
      <c r="AEG26"/>
      <c r="AEH26"/>
      <c r="AEI26"/>
      <c r="AEJ26"/>
      <c r="AEK26"/>
      <c r="AEL26"/>
      <c r="AEM26"/>
      <c r="AEN26"/>
      <c r="AEO26"/>
      <c r="AEP26"/>
      <c r="AEQ26"/>
      <c r="AER26"/>
      <c r="AES26"/>
      <c r="AET26"/>
      <c r="AEU26"/>
      <c r="AEV26"/>
      <c r="AEW26"/>
      <c r="AEX26"/>
      <c r="AEY26"/>
      <c r="AEZ26"/>
      <c r="AFA26"/>
      <c r="AFB26"/>
      <c r="AFC26"/>
      <c r="AFD26"/>
      <c r="AFE26"/>
      <c r="AFF26"/>
      <c r="AFG26"/>
      <c r="AFH26"/>
      <c r="AFI26"/>
      <c r="AFJ26"/>
      <c r="AFK26"/>
      <c r="AFL26"/>
      <c r="AFM26"/>
      <c r="AFN26"/>
      <c r="AFO26"/>
      <c r="AFP26"/>
      <c r="AFQ26"/>
      <c r="AFR26"/>
      <c r="AFS26"/>
      <c r="AFT26"/>
      <c r="AFU26"/>
      <c r="AFV26"/>
      <c r="AFW26"/>
      <c r="AFX26"/>
      <c r="AFY26"/>
      <c r="AFZ26"/>
      <c r="AGA26"/>
      <c r="AGB26"/>
      <c r="AGC26"/>
      <c r="AGD26"/>
      <c r="AGE26"/>
      <c r="AGF26"/>
      <c r="AGG26"/>
      <c r="AGH26"/>
      <c r="AGI26"/>
      <c r="AGJ26"/>
      <c r="AGK26"/>
      <c r="AGL26"/>
      <c r="AGM26"/>
      <c r="AGN26"/>
      <c r="AGO26"/>
      <c r="AGP26"/>
      <c r="AGQ26"/>
      <c r="AGR26"/>
      <c r="AGS26"/>
      <c r="AGT26"/>
      <c r="AGU26"/>
      <c r="AGV26"/>
      <c r="AGW26"/>
      <c r="AGX26"/>
      <c r="AGY26"/>
      <c r="AGZ26"/>
      <c r="AHA26"/>
      <c r="AHB26"/>
      <c r="AHC26"/>
      <c r="AHD26"/>
      <c r="AHE26"/>
      <c r="AHF26"/>
      <c r="AHG26"/>
      <c r="AHH26"/>
      <c r="AHI26"/>
      <c r="AHJ26"/>
      <c r="AHK26"/>
      <c r="AHL26"/>
      <c r="AHM26"/>
      <c r="AHN26"/>
      <c r="AHO26"/>
      <c r="AHP26"/>
      <c r="AHQ26"/>
      <c r="AHR26"/>
      <c r="AHS26"/>
      <c r="AHT26"/>
      <c r="AHU26"/>
      <c r="AHV26"/>
      <c r="AHW26"/>
      <c r="AHX26"/>
      <c r="AHY26"/>
      <c r="AHZ26"/>
      <c r="AIA26"/>
      <c r="AIB26"/>
      <c r="AIC26"/>
      <c r="AID26"/>
      <c r="AIE26"/>
      <c r="AIF26"/>
      <c r="AIG26"/>
      <c r="AIH26"/>
      <c r="AII26"/>
      <c r="AIJ26"/>
      <c r="AIK26"/>
      <c r="AIL26"/>
      <c r="AIM26"/>
      <c r="AIN26"/>
      <c r="AIO26"/>
      <c r="AIP26"/>
      <c r="AIQ26"/>
      <c r="AIR26"/>
      <c r="AIS26"/>
      <c r="AIT26"/>
      <c r="AIU26"/>
      <c r="AIV26"/>
      <c r="AIW26"/>
      <c r="AIX26"/>
      <c r="AIY26"/>
      <c r="AIZ26"/>
      <c r="AJA26"/>
      <c r="AJB26"/>
      <c r="AJC26"/>
      <c r="AJD26"/>
      <c r="AJE26"/>
      <c r="AJF26"/>
      <c r="AJG26"/>
      <c r="AJH26"/>
      <c r="AJI26"/>
      <c r="AJJ26"/>
      <c r="AJK26"/>
      <c r="AJL26"/>
      <c r="AJM26"/>
      <c r="AJN26"/>
      <c r="AJO26"/>
      <c r="AJP26"/>
      <c r="AJQ26"/>
      <c r="AJR26"/>
      <c r="AJS26"/>
      <c r="AJT26"/>
      <c r="AJU26"/>
      <c r="AJV26"/>
      <c r="AJW26"/>
      <c r="AJX26"/>
      <c r="AJY26"/>
      <c r="AJZ26"/>
      <c r="AKA26"/>
      <c r="AKB26"/>
      <c r="AKC26"/>
      <c r="AKD26"/>
      <c r="AKE26"/>
      <c r="AKF26"/>
      <c r="AKG26"/>
      <c r="AKH26"/>
      <c r="AKI26"/>
      <c r="AKJ26"/>
      <c r="AKK26"/>
      <c r="AKL26"/>
      <c r="AKM26"/>
      <c r="AKN26"/>
      <c r="AKO26"/>
      <c r="AKP26"/>
      <c r="AKQ26"/>
      <c r="AKR26"/>
      <c r="AKS26"/>
      <c r="AKT26"/>
      <c r="AKU26"/>
      <c r="AKV26"/>
      <c r="AKW26"/>
      <c r="AKX26"/>
      <c r="AKY26"/>
      <c r="AKZ26"/>
      <c r="ALA26"/>
      <c r="ALB26"/>
      <c r="ALC26"/>
      <c r="ALD26"/>
      <c r="ALE26"/>
      <c r="ALF26"/>
      <c r="ALG26"/>
      <c r="ALH26"/>
      <c r="ALI26"/>
      <c r="ALJ26"/>
      <c r="ALK26"/>
      <c r="ALL26"/>
      <c r="ALM26"/>
      <c r="ALN26"/>
      <c r="ALO26"/>
      <c r="ALP26"/>
      <c r="ALQ26"/>
      <c r="ALR26"/>
      <c r="ALS26"/>
      <c r="ALT26"/>
      <c r="ALU26"/>
      <c r="ALV26"/>
      <c r="ALW26"/>
      <c r="ALX26"/>
      <c r="ALY26"/>
      <c r="ALZ26"/>
      <c r="AMA26"/>
      <c r="AMB26"/>
      <c r="AMC26"/>
      <c r="AMD26"/>
      <c r="AME26"/>
      <c r="AMF26"/>
      <c r="AMG26"/>
      <c r="AMH26"/>
      <c r="AMI26"/>
      <c r="AMJ26"/>
    </row>
    <row r="27" spans="1:1024" ht="25.5" customHeight="1" x14ac:dyDescent="0.35">
      <c r="A27"/>
      <c r="B27"/>
      <c r="C27"/>
      <c r="D27"/>
      <c r="E27"/>
      <c r="F27"/>
      <c r="G27" s="233" t="s">
        <v>646</v>
      </c>
      <c r="H27" s="314"/>
      <c r="I27"/>
      <c r="J27"/>
      <c r="K27"/>
      <c r="L27"/>
      <c r="M27"/>
      <c r="N27" s="236" t="s">
        <v>580</v>
      </c>
      <c r="O27"/>
      <c r="P27"/>
      <c r="Q27"/>
      <c r="R27"/>
      <c r="S27"/>
      <c r="T27"/>
      <c r="U27"/>
      <c r="V27"/>
      <c r="W27"/>
      <c r="X27"/>
      <c r="Y27"/>
      <c r="Z27"/>
      <c r="AA27"/>
      <c r="AB27"/>
      <c r="AC27"/>
      <c r="AD27"/>
      <c r="AE27"/>
      <c r="AF27"/>
      <c r="AG27"/>
      <c r="AH27"/>
      <c r="AI27"/>
      <c r="AJ27"/>
      <c r="AK27"/>
      <c r="AL27"/>
      <c r="AM27"/>
      <c r="AN27"/>
      <c r="AO27"/>
      <c r="AP27"/>
      <c r="AQ27"/>
      <c r="AR27"/>
      <c r="AS27"/>
      <c r="AT27"/>
      <c r="AU27"/>
      <c r="AV27"/>
      <c r="AW27"/>
      <c r="AX27"/>
      <c r="AY27"/>
      <c r="AZ27"/>
      <c r="BA27"/>
      <c r="BB27"/>
      <c r="BC27"/>
      <c r="BD27"/>
      <c r="BE27"/>
      <c r="BF27"/>
      <c r="BG27"/>
      <c r="BH27"/>
      <c r="BI27"/>
      <c r="BJ27"/>
      <c r="BK27"/>
      <c r="BL27"/>
      <c r="BM27"/>
      <c r="BN27"/>
      <c r="BO27"/>
      <c r="BP27"/>
      <c r="BQ27"/>
      <c r="BR27"/>
      <c r="BS27"/>
      <c r="BT27"/>
      <c r="BU27"/>
      <c r="BV27"/>
      <c r="BW27"/>
      <c r="BX27"/>
      <c r="BY27"/>
      <c r="BZ27"/>
      <c r="CA27"/>
      <c r="CB27"/>
      <c r="CC27"/>
      <c r="CD27"/>
      <c r="CE27"/>
      <c r="CF27"/>
      <c r="CG27"/>
      <c r="CH27"/>
      <c r="CI27"/>
      <c r="CJ27"/>
      <c r="CK27"/>
      <c r="CL27"/>
      <c r="CM27"/>
      <c r="CN27"/>
      <c r="CO27"/>
      <c r="CP27"/>
      <c r="CQ27"/>
      <c r="CR27"/>
      <c r="CS27"/>
      <c r="CT27"/>
      <c r="CU27"/>
      <c r="CV27"/>
      <c r="CW27"/>
      <c r="CX27"/>
      <c r="CY27"/>
      <c r="CZ27"/>
      <c r="DA27"/>
      <c r="DB27"/>
      <c r="DC27"/>
      <c r="DD27"/>
      <c r="DE27"/>
      <c r="DF27"/>
      <c r="DG27"/>
      <c r="DH27"/>
      <c r="DI27"/>
      <c r="DJ27"/>
      <c r="DK27"/>
      <c r="DL27"/>
      <c r="DM27"/>
      <c r="DN27"/>
      <c r="DO27"/>
      <c r="DP27"/>
      <c r="DQ27"/>
      <c r="DR27"/>
      <c r="DS27"/>
      <c r="DT27"/>
      <c r="DU27"/>
      <c r="DV27"/>
      <c r="DW27"/>
      <c r="DX27"/>
      <c r="DY27"/>
      <c r="DZ27"/>
      <c r="EA27"/>
      <c r="EB27"/>
      <c r="EC27"/>
      <c r="ED27"/>
      <c r="EE27"/>
      <c r="EF27"/>
      <c r="EG27"/>
      <c r="EH27"/>
      <c r="EI27"/>
      <c r="EJ27"/>
      <c r="EK27"/>
      <c r="EL27"/>
      <c r="EM27"/>
      <c r="EN27"/>
      <c r="EO27"/>
      <c r="EP27"/>
      <c r="EQ27"/>
      <c r="ER27"/>
      <c r="ES27"/>
      <c r="ET27"/>
      <c r="EU27"/>
      <c r="EV27"/>
      <c r="EW27"/>
      <c r="EX27"/>
      <c r="EY27"/>
      <c r="EZ27"/>
      <c r="FA27"/>
      <c r="FB27"/>
      <c r="FC27"/>
      <c r="FD27"/>
      <c r="FE27"/>
      <c r="FF27"/>
      <c r="FG27"/>
      <c r="FH27"/>
      <c r="FI27"/>
      <c r="FJ27"/>
      <c r="FK27"/>
      <c r="FL27"/>
      <c r="FM27"/>
      <c r="FN27"/>
      <c r="FO27"/>
      <c r="FP27"/>
      <c r="FQ27"/>
      <c r="FR27"/>
      <c r="FS27"/>
      <c r="FT27"/>
      <c r="FU27"/>
      <c r="FV27"/>
      <c r="FW27"/>
      <c r="FX27"/>
      <c r="FY27"/>
      <c r="FZ27"/>
      <c r="GA27"/>
      <c r="GB27"/>
      <c r="GC27"/>
      <c r="GD27"/>
      <c r="GE27"/>
      <c r="GF27"/>
      <c r="GG27"/>
      <c r="GH27"/>
      <c r="GI27"/>
      <c r="GJ27"/>
      <c r="GK27"/>
      <c r="GL27"/>
      <c r="GM27"/>
      <c r="GN27"/>
      <c r="GO27"/>
      <c r="GP27"/>
      <c r="GQ27"/>
      <c r="GR27"/>
      <c r="GS27"/>
      <c r="GT27"/>
      <c r="GU27"/>
      <c r="GV27"/>
      <c r="GW27"/>
      <c r="GX27"/>
      <c r="GY27"/>
      <c r="GZ27"/>
      <c r="HA27"/>
      <c r="HB27"/>
      <c r="HC27"/>
      <c r="HD27"/>
      <c r="HE27"/>
      <c r="HF27"/>
      <c r="HG27"/>
      <c r="HH27"/>
      <c r="HI27"/>
      <c r="HJ27"/>
      <c r="HK27"/>
      <c r="HL27"/>
      <c r="HM27"/>
      <c r="HN27"/>
      <c r="HO27"/>
      <c r="HP27"/>
      <c r="HQ27"/>
      <c r="HR27"/>
      <c r="HS27"/>
      <c r="HT27"/>
      <c r="HU27"/>
      <c r="HV27"/>
      <c r="HW27"/>
      <c r="HX27"/>
      <c r="HY27"/>
      <c r="HZ27"/>
      <c r="IA27"/>
      <c r="IB27"/>
      <c r="IC27"/>
      <c r="ID27"/>
      <c r="IE27"/>
      <c r="IF27"/>
      <c r="IG27"/>
      <c r="IH27"/>
      <c r="II27"/>
      <c r="IJ27"/>
      <c r="IK27"/>
      <c r="IL27"/>
      <c r="IM27"/>
      <c r="IN27"/>
      <c r="IO27"/>
      <c r="IP27"/>
      <c r="IQ27"/>
      <c r="IR27"/>
      <c r="IS27"/>
      <c r="IT27"/>
      <c r="IU27"/>
      <c r="IV27"/>
      <c r="IW27"/>
      <c r="IX27"/>
      <c r="IY27"/>
      <c r="IZ27"/>
      <c r="JA27"/>
      <c r="JB27"/>
      <c r="JC27"/>
      <c r="JD27"/>
      <c r="JE27"/>
      <c r="JF27"/>
      <c r="JG27"/>
      <c r="JH27"/>
      <c r="JI27"/>
      <c r="JJ27"/>
      <c r="JK27"/>
      <c r="JL27"/>
      <c r="JM27"/>
      <c r="JN27"/>
      <c r="JO27"/>
      <c r="JP27"/>
      <c r="JQ27"/>
      <c r="JR27"/>
      <c r="JS27"/>
      <c r="JT27"/>
      <c r="JU27"/>
      <c r="JV27"/>
      <c r="JW27"/>
      <c r="JX27"/>
      <c r="JY27"/>
      <c r="JZ27"/>
      <c r="KA27"/>
      <c r="KB27"/>
      <c r="KC27"/>
      <c r="KD27"/>
      <c r="KE27"/>
      <c r="KF27"/>
      <c r="KG27"/>
      <c r="KH27"/>
      <c r="KI27"/>
      <c r="KJ27"/>
      <c r="KK27"/>
      <c r="KL27"/>
      <c r="KM27"/>
      <c r="KN27"/>
      <c r="KO27"/>
      <c r="KP27"/>
      <c r="KQ27"/>
      <c r="KR27"/>
      <c r="KS27"/>
      <c r="KT27"/>
      <c r="KU27"/>
      <c r="KV27"/>
      <c r="KW27"/>
      <c r="KX27"/>
      <c r="KY27"/>
      <c r="KZ27"/>
      <c r="LA27"/>
      <c r="LB27"/>
      <c r="LC27"/>
      <c r="LD27"/>
      <c r="LE27"/>
      <c r="LF27"/>
      <c r="LG27"/>
      <c r="LH27"/>
      <c r="LI27"/>
      <c r="LJ27"/>
      <c r="LK27"/>
      <c r="LL27"/>
      <c r="LM27"/>
      <c r="LN27"/>
      <c r="LO27"/>
      <c r="LP27"/>
      <c r="LQ27"/>
      <c r="LR27"/>
      <c r="LS27"/>
      <c r="LT27"/>
      <c r="LU27"/>
      <c r="LV27"/>
      <c r="LW27"/>
      <c r="LX27"/>
      <c r="LY27"/>
      <c r="LZ27"/>
      <c r="MA27"/>
      <c r="MB27"/>
      <c r="MC27"/>
      <c r="MD27"/>
      <c r="ME27"/>
      <c r="MF27"/>
      <c r="MG27"/>
      <c r="MH27"/>
      <c r="MI27"/>
      <c r="MJ27"/>
      <c r="MK27"/>
      <c r="ML27"/>
      <c r="MM27"/>
      <c r="MN27"/>
      <c r="MO27"/>
      <c r="MP27"/>
      <c r="MQ27"/>
      <c r="MR27"/>
      <c r="MS27"/>
      <c r="MT27"/>
      <c r="MU27"/>
      <c r="MV27"/>
      <c r="MW27"/>
      <c r="MX27"/>
      <c r="MY27"/>
      <c r="MZ27"/>
      <c r="NA27"/>
      <c r="NB27"/>
      <c r="NC27"/>
      <c r="ND27"/>
      <c r="NE27"/>
      <c r="NF27"/>
      <c r="NG27"/>
      <c r="NH27"/>
      <c r="NI27"/>
      <c r="NJ27"/>
      <c r="NK27"/>
      <c r="NL27"/>
      <c r="NM27"/>
      <c r="NN27"/>
      <c r="NO27"/>
      <c r="NP27"/>
      <c r="NQ27"/>
      <c r="NR27"/>
      <c r="NS27"/>
      <c r="NT27"/>
      <c r="NU27"/>
      <c r="NV27"/>
      <c r="NW27"/>
      <c r="NX27"/>
      <c r="NY27"/>
      <c r="NZ27"/>
      <c r="OA27"/>
      <c r="OB27"/>
      <c r="OC27"/>
      <c r="OD27"/>
      <c r="OE27"/>
      <c r="OF27"/>
      <c r="OG27"/>
      <c r="OH27"/>
      <c r="OI27"/>
      <c r="OJ27"/>
      <c r="OK27"/>
      <c r="OL27"/>
      <c r="OM27"/>
      <c r="ON27"/>
      <c r="OO27"/>
      <c r="OP27"/>
      <c r="OQ27"/>
      <c r="OR27"/>
      <c r="OS27"/>
      <c r="OT27"/>
      <c r="OU27"/>
      <c r="OV27"/>
      <c r="OW27"/>
      <c r="OX27"/>
      <c r="OY27"/>
      <c r="OZ27"/>
      <c r="PA27"/>
      <c r="PB27"/>
      <c r="PC27"/>
      <c r="PD27"/>
      <c r="PE27"/>
      <c r="PF27"/>
      <c r="PG27"/>
      <c r="PH27"/>
      <c r="PI27"/>
      <c r="PJ27"/>
      <c r="PK27"/>
      <c r="PL27"/>
      <c r="PM27"/>
      <c r="PN27"/>
      <c r="PO27"/>
      <c r="PP27"/>
      <c r="PQ27"/>
      <c r="PR27"/>
      <c r="PS27"/>
      <c r="PT27"/>
      <c r="PU27"/>
      <c r="PV27"/>
      <c r="PW27"/>
      <c r="PX27"/>
      <c r="PY27"/>
      <c r="PZ27"/>
      <c r="QA27"/>
      <c r="QB27"/>
      <c r="QC27"/>
      <c r="QD27"/>
      <c r="QE27"/>
      <c r="QF27"/>
      <c r="QG27"/>
      <c r="QH27"/>
      <c r="QI27"/>
      <c r="QJ27"/>
      <c r="QK27"/>
      <c r="QL27"/>
      <c r="QM27"/>
      <c r="QN27"/>
      <c r="QO27"/>
      <c r="QP27"/>
      <c r="QQ27"/>
      <c r="QR27"/>
      <c r="QS27"/>
      <c r="QT27"/>
      <c r="QU27"/>
      <c r="QV27"/>
      <c r="QW27"/>
      <c r="QX27"/>
      <c r="QY27"/>
      <c r="QZ27"/>
      <c r="RA27"/>
      <c r="RB27"/>
      <c r="RC27"/>
      <c r="RD27"/>
      <c r="RE27"/>
      <c r="RF27"/>
      <c r="RG27"/>
      <c r="RH27"/>
      <c r="RI27"/>
      <c r="RJ27"/>
      <c r="RK27"/>
      <c r="RL27"/>
      <c r="RM27"/>
      <c r="RN27"/>
      <c r="RO27"/>
      <c r="RP27"/>
      <c r="RQ27"/>
      <c r="RR27"/>
      <c r="RS27"/>
      <c r="RT27"/>
      <c r="RU27"/>
      <c r="RV27"/>
      <c r="RW27"/>
      <c r="RX27"/>
      <c r="RY27"/>
      <c r="RZ27"/>
      <c r="SA27"/>
      <c r="SB27"/>
      <c r="SC27"/>
      <c r="SD27"/>
      <c r="SE27"/>
      <c r="SF27"/>
      <c r="SG27"/>
      <c r="SH27"/>
      <c r="SI27"/>
      <c r="SJ27"/>
      <c r="SK27"/>
      <c r="SL27"/>
      <c r="SM27"/>
      <c r="SN27"/>
      <c r="SO27"/>
      <c r="SP27"/>
      <c r="SQ27"/>
      <c r="SR27"/>
      <c r="SS27"/>
      <c r="ST27"/>
      <c r="SU27"/>
      <c r="SV27"/>
      <c r="SW27"/>
      <c r="SX27"/>
      <c r="SY27"/>
      <c r="SZ27"/>
      <c r="TA27"/>
      <c r="TB27"/>
      <c r="TC27"/>
      <c r="TD27"/>
      <c r="TE27"/>
      <c r="TF27"/>
      <c r="TG27"/>
      <c r="TH27"/>
      <c r="TI27"/>
      <c r="TJ27"/>
      <c r="TK27"/>
      <c r="TL27"/>
      <c r="TM27"/>
      <c r="TN27"/>
      <c r="TO27"/>
      <c r="TP27"/>
      <c r="TQ27"/>
      <c r="TR27"/>
      <c r="TS27"/>
      <c r="TT27"/>
      <c r="TU27"/>
      <c r="TV27"/>
      <c r="TW27"/>
      <c r="TX27"/>
      <c r="TY27"/>
      <c r="TZ27"/>
      <c r="UA27"/>
      <c r="UB27"/>
      <c r="UC27"/>
      <c r="UD27"/>
      <c r="UE27"/>
      <c r="UF27"/>
      <c r="UG27"/>
      <c r="UH27"/>
      <c r="UI27"/>
      <c r="UJ27"/>
      <c r="UK27"/>
      <c r="UL27"/>
      <c r="UM27"/>
      <c r="UN27"/>
      <c r="UO27"/>
      <c r="UP27"/>
      <c r="UQ27"/>
      <c r="UR27"/>
      <c r="US27"/>
      <c r="UT27"/>
      <c r="UU27"/>
      <c r="UV27"/>
      <c r="UW27"/>
      <c r="UX27"/>
      <c r="UY27"/>
      <c r="UZ27"/>
      <c r="VA27"/>
      <c r="VB27"/>
      <c r="VC27"/>
      <c r="VD27"/>
      <c r="VE27"/>
      <c r="VF27"/>
      <c r="VG27"/>
      <c r="VH27"/>
      <c r="VI27"/>
      <c r="VJ27"/>
      <c r="VK27"/>
      <c r="VL27"/>
      <c r="VM27"/>
      <c r="VN27"/>
      <c r="VO27"/>
      <c r="VP27"/>
      <c r="VQ27"/>
      <c r="VR27"/>
      <c r="VS27"/>
      <c r="VT27"/>
      <c r="VU27"/>
      <c r="VV27"/>
      <c r="VW27"/>
      <c r="VX27"/>
      <c r="VY27"/>
      <c r="VZ27"/>
      <c r="WA27"/>
      <c r="WB27"/>
      <c r="WC27"/>
      <c r="WD27"/>
      <c r="WE27"/>
      <c r="WF27"/>
      <c r="WG27"/>
      <c r="WH27"/>
      <c r="WI27"/>
      <c r="WJ27"/>
      <c r="WK27"/>
      <c r="WL27"/>
      <c r="WM27"/>
      <c r="WN27"/>
      <c r="WO27"/>
      <c r="WP27"/>
      <c r="WQ27"/>
      <c r="WR27"/>
      <c r="WS27"/>
      <c r="WT27"/>
      <c r="WU27"/>
      <c r="WV27"/>
      <c r="WW27"/>
      <c r="WX27"/>
      <c r="WY27"/>
      <c r="WZ27"/>
      <c r="XA27"/>
      <c r="XB27"/>
      <c r="XC27"/>
      <c r="XD27"/>
      <c r="XE27"/>
      <c r="XF27"/>
      <c r="XG27"/>
      <c r="XH27"/>
      <c r="XI27"/>
      <c r="XJ27"/>
      <c r="XK27"/>
      <c r="XL27"/>
      <c r="XM27"/>
      <c r="XN27"/>
      <c r="XO27"/>
      <c r="XP27"/>
      <c r="XQ27"/>
      <c r="XR27"/>
      <c r="XS27"/>
      <c r="XT27"/>
      <c r="XU27"/>
      <c r="XV27"/>
      <c r="XW27"/>
      <c r="XX27"/>
      <c r="XY27"/>
      <c r="XZ27"/>
      <c r="YA27"/>
      <c r="YB27"/>
      <c r="YC27"/>
      <c r="YD27"/>
      <c r="YE27"/>
      <c r="YF27"/>
      <c r="YG27"/>
      <c r="YH27"/>
      <c r="YI27"/>
      <c r="YJ27"/>
      <c r="YK27"/>
      <c r="YL27"/>
      <c r="YM27"/>
      <c r="YN27"/>
      <c r="YO27"/>
      <c r="YP27"/>
      <c r="YQ27"/>
      <c r="YR27"/>
      <c r="YS27"/>
      <c r="YT27"/>
      <c r="YU27"/>
      <c r="YV27"/>
      <c r="YW27"/>
      <c r="YX27"/>
      <c r="YY27"/>
      <c r="YZ27"/>
      <c r="ZA27"/>
      <c r="ZB27"/>
      <c r="ZC27"/>
      <c r="ZD27"/>
      <c r="ZE27"/>
      <c r="ZF27"/>
      <c r="ZG27"/>
      <c r="ZH27"/>
      <c r="ZI27"/>
      <c r="ZJ27"/>
      <c r="ZK27"/>
      <c r="ZL27"/>
      <c r="ZM27"/>
      <c r="ZN27"/>
      <c r="ZO27"/>
      <c r="ZP27"/>
      <c r="ZQ27"/>
      <c r="ZR27"/>
      <c r="ZS27"/>
      <c r="ZT27"/>
      <c r="ZU27"/>
      <c r="ZV27"/>
      <c r="ZW27"/>
      <c r="ZX27"/>
      <c r="ZY27"/>
      <c r="ZZ27"/>
      <c r="AAA27"/>
      <c r="AAB27"/>
      <c r="AAC27"/>
      <c r="AAD27"/>
      <c r="AAE27"/>
      <c r="AAF27"/>
      <c r="AAG27"/>
      <c r="AAH27"/>
      <c r="AAI27"/>
      <c r="AAJ27"/>
      <c r="AAK27"/>
      <c r="AAL27"/>
      <c r="AAM27"/>
      <c r="AAN27"/>
      <c r="AAO27"/>
      <c r="AAP27"/>
      <c r="AAQ27"/>
      <c r="AAR27"/>
      <c r="AAS27"/>
      <c r="AAT27"/>
      <c r="AAU27"/>
      <c r="AAV27"/>
      <c r="AAW27"/>
      <c r="AAX27"/>
      <c r="AAY27"/>
      <c r="AAZ27"/>
      <c r="ABA27"/>
      <c r="ABB27"/>
      <c r="ABC27"/>
      <c r="ABD27"/>
      <c r="ABE27"/>
      <c r="ABF27"/>
      <c r="ABG27"/>
      <c r="ABH27"/>
      <c r="ABI27"/>
      <c r="ABJ27"/>
      <c r="ABK27"/>
      <c r="ABL27"/>
      <c r="ABM27"/>
      <c r="ABN27"/>
      <c r="ABO27"/>
      <c r="ABP27"/>
      <c r="ABQ27"/>
      <c r="ABR27"/>
      <c r="ABS27"/>
      <c r="ABT27"/>
      <c r="ABU27"/>
      <c r="ABV27"/>
      <c r="ABW27"/>
      <c r="ABX27"/>
      <c r="ABY27"/>
      <c r="ABZ27"/>
      <c r="ACA27"/>
      <c r="ACB27"/>
      <c r="ACC27"/>
      <c r="ACD27"/>
      <c r="ACE27"/>
      <c r="ACF27"/>
      <c r="ACG27"/>
      <c r="ACH27"/>
      <c r="ACI27"/>
      <c r="ACJ27"/>
      <c r="ACK27"/>
      <c r="ACL27"/>
      <c r="ACM27"/>
      <c r="ACN27"/>
      <c r="ACO27"/>
      <c r="ACP27"/>
      <c r="ACQ27"/>
      <c r="ACR27"/>
      <c r="ACS27"/>
      <c r="ACT27"/>
      <c r="ACU27"/>
      <c r="ACV27"/>
      <c r="ACW27"/>
      <c r="ACX27"/>
      <c r="ACY27"/>
      <c r="ACZ27"/>
      <c r="ADA27"/>
      <c r="ADB27"/>
      <c r="ADC27"/>
      <c r="ADD27"/>
      <c r="ADE27"/>
      <c r="ADF27"/>
      <c r="ADG27"/>
      <c r="ADH27"/>
      <c r="ADI27"/>
      <c r="ADJ27"/>
      <c r="ADK27"/>
      <c r="ADL27"/>
      <c r="ADM27"/>
      <c r="ADN27"/>
      <c r="ADO27"/>
      <c r="ADP27"/>
      <c r="ADQ27"/>
      <c r="ADR27"/>
      <c r="ADS27"/>
      <c r="ADT27"/>
      <c r="ADU27"/>
      <c r="ADV27"/>
      <c r="ADW27"/>
      <c r="ADX27"/>
      <c r="ADY27"/>
      <c r="ADZ27"/>
      <c r="AEA27"/>
      <c r="AEB27"/>
      <c r="AEC27"/>
      <c r="AED27"/>
      <c r="AEE27"/>
      <c r="AEF27"/>
      <c r="AEG27"/>
      <c r="AEH27"/>
      <c r="AEI27"/>
      <c r="AEJ27"/>
      <c r="AEK27"/>
      <c r="AEL27"/>
      <c r="AEM27"/>
      <c r="AEN27"/>
      <c r="AEO27"/>
      <c r="AEP27"/>
      <c r="AEQ27"/>
      <c r="AER27"/>
      <c r="AES27"/>
      <c r="AET27"/>
      <c r="AEU27"/>
      <c r="AEV27"/>
      <c r="AEW27"/>
      <c r="AEX27"/>
      <c r="AEY27"/>
      <c r="AEZ27"/>
      <c r="AFA27"/>
      <c r="AFB27"/>
      <c r="AFC27"/>
      <c r="AFD27"/>
      <c r="AFE27"/>
      <c r="AFF27"/>
      <c r="AFG27"/>
      <c r="AFH27"/>
      <c r="AFI27"/>
      <c r="AFJ27"/>
      <c r="AFK27"/>
      <c r="AFL27"/>
      <c r="AFM27"/>
      <c r="AFN27"/>
      <c r="AFO27"/>
      <c r="AFP27"/>
      <c r="AFQ27"/>
      <c r="AFR27"/>
      <c r="AFS27"/>
      <c r="AFT27"/>
      <c r="AFU27"/>
      <c r="AFV27"/>
      <c r="AFW27"/>
      <c r="AFX27"/>
      <c r="AFY27"/>
      <c r="AFZ27"/>
      <c r="AGA27"/>
      <c r="AGB27"/>
      <c r="AGC27"/>
      <c r="AGD27"/>
      <c r="AGE27"/>
      <c r="AGF27"/>
      <c r="AGG27"/>
      <c r="AGH27"/>
      <c r="AGI27"/>
      <c r="AGJ27"/>
      <c r="AGK27"/>
      <c r="AGL27"/>
      <c r="AGM27"/>
      <c r="AGN27"/>
      <c r="AGO27"/>
      <c r="AGP27"/>
      <c r="AGQ27"/>
      <c r="AGR27"/>
      <c r="AGS27"/>
      <c r="AGT27"/>
      <c r="AGU27"/>
      <c r="AGV27"/>
      <c r="AGW27"/>
      <c r="AGX27"/>
      <c r="AGY27"/>
      <c r="AGZ27"/>
      <c r="AHA27"/>
      <c r="AHB27"/>
      <c r="AHC27"/>
      <c r="AHD27"/>
      <c r="AHE27"/>
      <c r="AHF27"/>
      <c r="AHG27"/>
      <c r="AHH27"/>
      <c r="AHI27"/>
      <c r="AHJ27"/>
      <c r="AHK27"/>
      <c r="AHL27"/>
      <c r="AHM27"/>
      <c r="AHN27"/>
      <c r="AHO27"/>
      <c r="AHP27"/>
      <c r="AHQ27"/>
      <c r="AHR27"/>
      <c r="AHS27"/>
      <c r="AHT27"/>
      <c r="AHU27"/>
      <c r="AHV27"/>
      <c r="AHW27"/>
      <c r="AHX27"/>
      <c r="AHY27"/>
      <c r="AHZ27"/>
      <c r="AIA27"/>
      <c r="AIB27"/>
      <c r="AIC27"/>
      <c r="AID27"/>
      <c r="AIE27"/>
      <c r="AIF27"/>
      <c r="AIG27"/>
      <c r="AIH27"/>
      <c r="AII27"/>
      <c r="AIJ27"/>
      <c r="AIK27"/>
      <c r="AIL27"/>
      <c r="AIM27"/>
      <c r="AIN27"/>
      <c r="AIO27"/>
      <c r="AIP27"/>
      <c r="AIQ27"/>
      <c r="AIR27"/>
      <c r="AIS27"/>
      <c r="AIT27"/>
      <c r="AIU27"/>
      <c r="AIV27"/>
      <c r="AIW27"/>
      <c r="AIX27"/>
      <c r="AIY27"/>
      <c r="AIZ27"/>
      <c r="AJA27"/>
      <c r="AJB27"/>
      <c r="AJC27"/>
      <c r="AJD27"/>
      <c r="AJE27"/>
      <c r="AJF27"/>
      <c r="AJG27"/>
      <c r="AJH27"/>
      <c r="AJI27"/>
      <c r="AJJ27"/>
      <c r="AJK27"/>
      <c r="AJL27"/>
      <c r="AJM27"/>
      <c r="AJN27"/>
      <c r="AJO27"/>
      <c r="AJP27"/>
      <c r="AJQ27"/>
      <c r="AJR27"/>
      <c r="AJS27"/>
      <c r="AJT27"/>
      <c r="AJU27"/>
      <c r="AJV27"/>
      <c r="AJW27"/>
      <c r="AJX27"/>
      <c r="AJY27"/>
      <c r="AJZ27"/>
      <c r="AKA27"/>
      <c r="AKB27"/>
      <c r="AKC27"/>
      <c r="AKD27"/>
      <c r="AKE27"/>
      <c r="AKF27"/>
      <c r="AKG27"/>
      <c r="AKH27"/>
      <c r="AKI27"/>
      <c r="AKJ27"/>
      <c r="AKK27"/>
      <c r="AKL27"/>
      <c r="AKM27"/>
      <c r="AKN27"/>
      <c r="AKO27"/>
      <c r="AKP27"/>
      <c r="AKQ27"/>
      <c r="AKR27"/>
      <c r="AKS27"/>
      <c r="AKT27"/>
      <c r="AKU27"/>
      <c r="AKV27"/>
      <c r="AKW27"/>
      <c r="AKX27"/>
      <c r="AKY27"/>
      <c r="AKZ27"/>
      <c r="ALA27"/>
      <c r="ALB27"/>
      <c r="ALC27"/>
      <c r="ALD27"/>
      <c r="ALE27"/>
      <c r="ALF27"/>
      <c r="ALG27"/>
      <c r="ALH27"/>
      <c r="ALI27"/>
      <c r="ALJ27"/>
      <c r="ALK27"/>
      <c r="ALL27"/>
      <c r="ALM27"/>
      <c r="ALN27"/>
      <c r="ALO27"/>
      <c r="ALP27"/>
      <c r="ALQ27"/>
      <c r="ALR27"/>
      <c r="ALS27"/>
      <c r="ALT27"/>
      <c r="ALU27"/>
      <c r="ALV27"/>
      <c r="ALW27"/>
      <c r="ALX27"/>
      <c r="ALY27"/>
      <c r="ALZ27"/>
      <c r="AMA27"/>
      <c r="AMB27"/>
      <c r="AMC27"/>
      <c r="AMD27"/>
      <c r="AME27"/>
      <c r="AMF27"/>
      <c r="AMG27"/>
      <c r="AMH27"/>
      <c r="AMI27"/>
      <c r="AMJ27"/>
    </row>
    <row r="28" spans="1:1024" ht="25.5" customHeight="1" x14ac:dyDescent="0.25">
      <c r="A28"/>
      <c r="B28" s="237"/>
      <c r="C28" s="237"/>
      <c r="D28" s="237"/>
      <c r="E28" s="237"/>
      <c r="F28" s="237"/>
      <c r="G28" s="237"/>
      <c r="H28" s="257"/>
      <c r="I28" s="237"/>
      <c r="J28" s="237"/>
      <c r="K28" s="237"/>
      <c r="L28" s="237"/>
      <c r="M28" s="237"/>
      <c r="N28" s="238" t="s">
        <v>581</v>
      </c>
      <c r="O28"/>
      <c r="P28"/>
      <c r="Q28"/>
      <c r="R28"/>
      <c r="S28"/>
      <c r="T28"/>
      <c r="U28"/>
      <c r="V28"/>
      <c r="W28"/>
      <c r="X28"/>
      <c r="Y28"/>
      <c r="Z28"/>
      <c r="AA28"/>
      <c r="AB28"/>
      <c r="AC28"/>
      <c r="AD28"/>
      <c r="AE28"/>
      <c r="AF28"/>
      <c r="AG28"/>
      <c r="AH28"/>
      <c r="AI28"/>
      <c r="AJ28"/>
      <c r="AK28"/>
      <c r="AL28"/>
      <c r="AM28"/>
      <c r="AN28"/>
      <c r="AO28"/>
      <c r="AP28"/>
      <c r="AQ28"/>
      <c r="AR28"/>
      <c r="AS28"/>
      <c r="AT28"/>
      <c r="AU28"/>
      <c r="AV28"/>
      <c r="AW28"/>
      <c r="AX28"/>
      <c r="AY28"/>
      <c r="AZ28"/>
      <c r="BA28"/>
      <c r="BB28"/>
      <c r="BC28"/>
      <c r="BD28"/>
      <c r="BE28"/>
      <c r="BF28"/>
      <c r="BG28"/>
      <c r="BH28"/>
      <c r="BI28"/>
      <c r="BJ28"/>
      <c r="BK28"/>
      <c r="BL28"/>
      <c r="BM28"/>
      <c r="BN28"/>
      <c r="BO28"/>
      <c r="BP28"/>
      <c r="BQ28"/>
      <c r="BR28"/>
      <c r="BS28"/>
      <c r="BT28"/>
      <c r="BU28"/>
      <c r="BV28"/>
      <c r="BW28"/>
      <c r="BX28"/>
      <c r="BY28"/>
      <c r="BZ28"/>
      <c r="CA28"/>
      <c r="CB28"/>
      <c r="CC28"/>
      <c r="CD28"/>
      <c r="CE28"/>
      <c r="CF28"/>
      <c r="CG28"/>
      <c r="CH28"/>
      <c r="CI28"/>
      <c r="CJ28"/>
      <c r="CK28"/>
      <c r="CL28"/>
      <c r="CM28"/>
      <c r="CN28"/>
      <c r="CO28"/>
      <c r="CP28"/>
      <c r="CQ28"/>
      <c r="CR28"/>
      <c r="CS28"/>
      <c r="CT28"/>
      <c r="CU28"/>
      <c r="CV28"/>
      <c r="CW28"/>
      <c r="CX28"/>
      <c r="CY28"/>
      <c r="CZ28"/>
      <c r="DA28"/>
      <c r="DB28"/>
      <c r="DC28"/>
      <c r="DD28"/>
      <c r="DE28"/>
      <c r="DF28"/>
      <c r="DG28"/>
      <c r="DH28"/>
      <c r="DI28"/>
      <c r="DJ28"/>
      <c r="DK28"/>
      <c r="DL28"/>
      <c r="DM28"/>
      <c r="DN28"/>
      <c r="DO28"/>
      <c r="DP28"/>
      <c r="DQ28"/>
      <c r="DR28"/>
      <c r="DS28"/>
      <c r="DT28"/>
      <c r="DU28"/>
      <c r="DV28"/>
      <c r="DW28"/>
      <c r="DX28"/>
      <c r="DY28"/>
      <c r="DZ28"/>
      <c r="EA28"/>
      <c r="EB28"/>
      <c r="EC28"/>
      <c r="ED28"/>
      <c r="EE28"/>
      <c r="EF28"/>
      <c r="EG28"/>
      <c r="EH28"/>
      <c r="EI28"/>
      <c r="EJ28"/>
      <c r="EK28"/>
      <c r="EL28"/>
      <c r="EM28"/>
      <c r="EN28"/>
      <c r="EO28"/>
      <c r="EP28"/>
      <c r="EQ28"/>
      <c r="ER28"/>
      <c r="ES28"/>
      <c r="ET28"/>
      <c r="EU28"/>
      <c r="EV28"/>
      <c r="EW28"/>
      <c r="EX28"/>
      <c r="EY28"/>
      <c r="EZ28"/>
      <c r="FA28"/>
      <c r="FB28"/>
      <c r="FC28"/>
      <c r="FD28"/>
      <c r="FE28"/>
      <c r="FF28"/>
      <c r="FG28"/>
      <c r="FH28"/>
      <c r="FI28"/>
      <c r="FJ28"/>
      <c r="FK28"/>
      <c r="FL28"/>
      <c r="FM28"/>
      <c r="FN28"/>
      <c r="FO28"/>
      <c r="FP28"/>
      <c r="FQ28"/>
      <c r="FR28"/>
      <c r="FS28"/>
      <c r="FT28"/>
      <c r="FU28"/>
      <c r="FV28"/>
      <c r="FW28"/>
      <c r="FX28"/>
      <c r="FY28"/>
      <c r="FZ28"/>
      <c r="GA28"/>
      <c r="GB28"/>
      <c r="GC28"/>
      <c r="GD28"/>
      <c r="GE28"/>
      <c r="GF28"/>
      <c r="GG28"/>
      <c r="GH28"/>
      <c r="GI28"/>
      <c r="GJ28"/>
      <c r="GK28"/>
      <c r="GL28"/>
      <c r="GM28"/>
      <c r="GN28"/>
      <c r="GO28"/>
      <c r="GP28"/>
      <c r="GQ28"/>
      <c r="GR28"/>
      <c r="GS28"/>
      <c r="GT28"/>
      <c r="GU28"/>
      <c r="GV28"/>
      <c r="GW28"/>
      <c r="GX28"/>
      <c r="GY28"/>
      <c r="GZ28"/>
      <c r="HA28"/>
      <c r="HB28"/>
      <c r="HC28"/>
      <c r="HD28"/>
      <c r="HE28"/>
      <c r="HF28"/>
      <c r="HG28"/>
      <c r="HH28"/>
      <c r="HI28"/>
      <c r="HJ28"/>
      <c r="HK28"/>
      <c r="HL28"/>
      <c r="HM28"/>
      <c r="HN28"/>
      <c r="HO28"/>
      <c r="HP28"/>
      <c r="HQ28"/>
      <c r="HR28"/>
      <c r="HS28"/>
      <c r="HT28"/>
      <c r="HU28"/>
      <c r="HV28"/>
      <c r="HW28"/>
      <c r="HX28"/>
      <c r="HY28"/>
      <c r="HZ28"/>
      <c r="IA28"/>
      <c r="IB28"/>
      <c r="IC28"/>
      <c r="ID28"/>
      <c r="IE28"/>
      <c r="IF28"/>
      <c r="IG28"/>
      <c r="IH28"/>
      <c r="II28"/>
      <c r="IJ28"/>
      <c r="IK28"/>
      <c r="IL28"/>
      <c r="IM28"/>
      <c r="IN28"/>
      <c r="IO28"/>
      <c r="IP28"/>
      <c r="IQ28"/>
      <c r="IR28"/>
      <c r="IS28"/>
      <c r="IT28"/>
      <c r="IU28"/>
      <c r="IV28"/>
      <c r="IW28"/>
      <c r="IX28"/>
      <c r="IY28"/>
      <c r="IZ28"/>
      <c r="JA28"/>
      <c r="JB28"/>
      <c r="JC28"/>
      <c r="JD28"/>
      <c r="JE28"/>
      <c r="JF28"/>
      <c r="JG28"/>
      <c r="JH28"/>
      <c r="JI28"/>
      <c r="JJ28"/>
      <c r="JK28"/>
      <c r="JL28"/>
      <c r="JM28"/>
      <c r="JN28"/>
      <c r="JO28"/>
      <c r="JP28"/>
      <c r="JQ28"/>
      <c r="JR28"/>
      <c r="JS28"/>
      <c r="JT28"/>
      <c r="JU28"/>
      <c r="JV28"/>
      <c r="JW28"/>
      <c r="JX28"/>
      <c r="JY28"/>
      <c r="JZ28"/>
      <c r="KA28"/>
      <c r="KB28"/>
      <c r="KC28"/>
      <c r="KD28"/>
      <c r="KE28"/>
      <c r="KF28"/>
      <c r="KG28"/>
      <c r="KH28"/>
      <c r="KI28"/>
      <c r="KJ28"/>
      <c r="KK28"/>
      <c r="KL28"/>
      <c r="KM28"/>
      <c r="KN28"/>
      <c r="KO28"/>
      <c r="KP28"/>
      <c r="KQ28"/>
      <c r="KR28"/>
      <c r="KS28"/>
      <c r="KT28"/>
      <c r="KU28"/>
      <c r="KV28"/>
      <c r="KW28"/>
      <c r="KX28"/>
      <c r="KY28"/>
      <c r="KZ28"/>
      <c r="LA28"/>
      <c r="LB28"/>
      <c r="LC28"/>
      <c r="LD28"/>
      <c r="LE28"/>
      <c r="LF28"/>
      <c r="LG28"/>
      <c r="LH28"/>
      <c r="LI28"/>
      <c r="LJ28"/>
      <c r="LK28"/>
      <c r="LL28"/>
      <c r="LM28"/>
      <c r="LN28"/>
      <c r="LO28"/>
      <c r="LP28"/>
      <c r="LQ28"/>
      <c r="LR28"/>
      <c r="LS28"/>
      <c r="LT28"/>
      <c r="LU28"/>
      <c r="LV28"/>
      <c r="LW28"/>
      <c r="LX28"/>
      <c r="LY28"/>
      <c r="LZ28"/>
      <c r="MA28"/>
      <c r="MB28"/>
      <c r="MC28"/>
      <c r="MD28"/>
      <c r="ME28"/>
      <c r="MF28"/>
      <c r="MG28"/>
      <c r="MH28"/>
      <c r="MI28"/>
      <c r="MJ28"/>
      <c r="MK28"/>
      <c r="ML28"/>
      <c r="MM28"/>
      <c r="MN28"/>
      <c r="MO28"/>
      <c r="MP28"/>
      <c r="MQ28"/>
      <c r="MR28"/>
      <c r="MS28"/>
      <c r="MT28"/>
      <c r="MU28"/>
      <c r="MV28"/>
      <c r="MW28"/>
      <c r="MX28"/>
      <c r="MY28"/>
      <c r="MZ28"/>
      <c r="NA28"/>
      <c r="NB28"/>
      <c r="NC28"/>
      <c r="ND28"/>
      <c r="NE28"/>
      <c r="NF28"/>
      <c r="NG28"/>
      <c r="NH28"/>
      <c r="NI28"/>
      <c r="NJ28"/>
      <c r="NK28"/>
      <c r="NL28"/>
      <c r="NM28"/>
      <c r="NN28"/>
      <c r="NO28"/>
      <c r="NP28"/>
      <c r="NQ28"/>
      <c r="NR28"/>
      <c r="NS28"/>
      <c r="NT28"/>
      <c r="NU28"/>
      <c r="NV28"/>
      <c r="NW28"/>
      <c r="NX28"/>
      <c r="NY28"/>
      <c r="NZ28"/>
      <c r="OA28"/>
      <c r="OB28"/>
      <c r="OC28"/>
      <c r="OD28"/>
      <c r="OE28"/>
      <c r="OF28"/>
      <c r="OG28"/>
      <c r="OH28"/>
      <c r="OI28"/>
      <c r="OJ28"/>
      <c r="OK28"/>
      <c r="OL28"/>
      <c r="OM28"/>
      <c r="ON28"/>
      <c r="OO28"/>
      <c r="OP28"/>
      <c r="OQ28"/>
      <c r="OR28"/>
      <c r="OS28"/>
      <c r="OT28"/>
      <c r="OU28"/>
      <c r="OV28"/>
      <c r="OW28"/>
      <c r="OX28"/>
      <c r="OY28"/>
      <c r="OZ28"/>
      <c r="PA28"/>
      <c r="PB28"/>
      <c r="PC28"/>
      <c r="PD28"/>
      <c r="PE28"/>
      <c r="PF28"/>
      <c r="PG28"/>
      <c r="PH28"/>
      <c r="PI28"/>
      <c r="PJ28"/>
      <c r="PK28"/>
      <c r="PL28"/>
      <c r="PM28"/>
      <c r="PN28"/>
      <c r="PO28"/>
      <c r="PP28"/>
      <c r="PQ28"/>
      <c r="PR28"/>
      <c r="PS28"/>
      <c r="PT28"/>
      <c r="PU28"/>
      <c r="PV28"/>
      <c r="PW28"/>
      <c r="PX28"/>
      <c r="PY28"/>
      <c r="PZ28"/>
      <c r="QA28"/>
      <c r="QB28"/>
      <c r="QC28"/>
      <c r="QD28"/>
      <c r="QE28"/>
      <c r="QF28"/>
      <c r="QG28"/>
      <c r="QH28"/>
      <c r="QI28"/>
      <c r="QJ28"/>
      <c r="QK28"/>
      <c r="QL28"/>
      <c r="QM28"/>
      <c r="QN28"/>
      <c r="QO28"/>
      <c r="QP28"/>
      <c r="QQ28"/>
      <c r="QR28"/>
      <c r="QS28"/>
      <c r="QT28"/>
      <c r="QU28"/>
      <c r="QV28"/>
      <c r="QW28"/>
      <c r="QX28"/>
      <c r="QY28"/>
      <c r="QZ28"/>
      <c r="RA28"/>
      <c r="RB28"/>
      <c r="RC28"/>
      <c r="RD28"/>
      <c r="RE28"/>
      <c r="RF28"/>
      <c r="RG28"/>
      <c r="RH28"/>
      <c r="RI28"/>
      <c r="RJ28"/>
      <c r="RK28"/>
      <c r="RL28"/>
      <c r="RM28"/>
      <c r="RN28"/>
      <c r="RO28"/>
      <c r="RP28"/>
      <c r="RQ28"/>
      <c r="RR28"/>
      <c r="RS28"/>
      <c r="RT28"/>
      <c r="RU28"/>
      <c r="RV28"/>
      <c r="RW28"/>
      <c r="RX28"/>
      <c r="RY28"/>
      <c r="RZ28"/>
      <c r="SA28"/>
      <c r="SB28"/>
      <c r="SC28"/>
      <c r="SD28"/>
      <c r="SE28"/>
      <c r="SF28"/>
      <c r="SG28"/>
      <c r="SH28"/>
      <c r="SI28"/>
      <c r="SJ28"/>
      <c r="SK28"/>
      <c r="SL28"/>
      <c r="SM28"/>
      <c r="SN28"/>
      <c r="SO28"/>
      <c r="SP28"/>
      <c r="SQ28"/>
      <c r="SR28"/>
      <c r="SS28"/>
      <c r="ST28"/>
      <c r="SU28"/>
      <c r="SV28"/>
      <c r="SW28"/>
      <c r="SX28"/>
      <c r="SY28"/>
      <c r="SZ28"/>
      <c r="TA28"/>
      <c r="TB28"/>
      <c r="TC28"/>
      <c r="TD28"/>
      <c r="TE28"/>
      <c r="TF28"/>
      <c r="TG28"/>
      <c r="TH28"/>
      <c r="TI28"/>
      <c r="TJ28"/>
      <c r="TK28"/>
      <c r="TL28"/>
      <c r="TM28"/>
      <c r="TN28"/>
      <c r="TO28"/>
      <c r="TP28"/>
      <c r="TQ28"/>
      <c r="TR28"/>
      <c r="TS28"/>
      <c r="TT28"/>
      <c r="TU28"/>
      <c r="TV28"/>
      <c r="TW28"/>
      <c r="TX28"/>
      <c r="TY28"/>
      <c r="TZ28"/>
      <c r="UA28"/>
      <c r="UB28"/>
      <c r="UC28"/>
      <c r="UD28"/>
      <c r="UE28"/>
      <c r="UF28"/>
      <c r="UG28"/>
      <c r="UH28"/>
      <c r="UI28"/>
      <c r="UJ28"/>
      <c r="UK28"/>
      <c r="UL28"/>
      <c r="UM28"/>
      <c r="UN28"/>
      <c r="UO28"/>
      <c r="UP28"/>
      <c r="UQ28"/>
      <c r="UR28"/>
      <c r="US28"/>
      <c r="UT28"/>
      <c r="UU28"/>
      <c r="UV28"/>
      <c r="UW28"/>
      <c r="UX28"/>
      <c r="UY28"/>
      <c r="UZ28"/>
      <c r="VA28"/>
      <c r="VB28"/>
      <c r="VC28"/>
      <c r="VD28"/>
      <c r="VE28"/>
      <c r="VF28"/>
      <c r="VG28"/>
      <c r="VH28"/>
      <c r="VI28"/>
      <c r="VJ28"/>
      <c r="VK28"/>
      <c r="VL28"/>
      <c r="VM28"/>
      <c r="VN28"/>
      <c r="VO28"/>
      <c r="VP28"/>
      <c r="VQ28"/>
      <c r="VR28"/>
      <c r="VS28"/>
      <c r="VT28"/>
      <c r="VU28"/>
      <c r="VV28"/>
      <c r="VW28"/>
      <c r="VX28"/>
      <c r="VY28"/>
      <c r="VZ28"/>
      <c r="WA28"/>
      <c r="WB28"/>
      <c r="WC28"/>
      <c r="WD28"/>
      <c r="WE28"/>
      <c r="WF28"/>
      <c r="WG28"/>
      <c r="WH28"/>
      <c r="WI28"/>
      <c r="WJ28"/>
      <c r="WK28"/>
      <c r="WL28"/>
      <c r="WM28"/>
      <c r="WN28"/>
      <c r="WO28"/>
      <c r="WP28"/>
      <c r="WQ28"/>
      <c r="WR28"/>
      <c r="WS28"/>
      <c r="WT28"/>
      <c r="WU28"/>
      <c r="WV28"/>
      <c r="WW28"/>
      <c r="WX28"/>
      <c r="WY28"/>
      <c r="WZ28"/>
      <c r="XA28"/>
      <c r="XB28"/>
      <c r="XC28"/>
      <c r="XD28"/>
      <c r="XE28"/>
      <c r="XF28"/>
      <c r="XG28"/>
      <c r="XH28"/>
      <c r="XI28"/>
      <c r="XJ28"/>
      <c r="XK28"/>
      <c r="XL28"/>
      <c r="XM28"/>
      <c r="XN28"/>
      <c r="XO28"/>
      <c r="XP28"/>
      <c r="XQ28"/>
      <c r="XR28"/>
      <c r="XS28"/>
      <c r="XT28"/>
      <c r="XU28"/>
      <c r="XV28"/>
      <c r="XW28"/>
      <c r="XX28"/>
      <c r="XY28"/>
      <c r="XZ28"/>
      <c r="YA28"/>
      <c r="YB28"/>
      <c r="YC28"/>
      <c r="YD28"/>
      <c r="YE28"/>
      <c r="YF28"/>
      <c r="YG28"/>
      <c r="YH28"/>
      <c r="YI28"/>
      <c r="YJ28"/>
      <c r="YK28"/>
      <c r="YL28"/>
      <c r="YM28"/>
      <c r="YN28"/>
      <c r="YO28"/>
      <c r="YP28"/>
      <c r="YQ28"/>
      <c r="YR28"/>
      <c r="YS28"/>
      <c r="YT28"/>
      <c r="YU28"/>
      <c r="YV28"/>
      <c r="YW28"/>
      <c r="YX28"/>
      <c r="YY28"/>
      <c r="YZ28"/>
      <c r="ZA28"/>
      <c r="ZB28"/>
      <c r="ZC28"/>
      <c r="ZD28"/>
      <c r="ZE28"/>
      <c r="ZF28"/>
      <c r="ZG28"/>
      <c r="ZH28"/>
      <c r="ZI28"/>
      <c r="ZJ28"/>
      <c r="ZK28"/>
      <c r="ZL28"/>
      <c r="ZM28"/>
      <c r="ZN28"/>
      <c r="ZO28"/>
      <c r="ZP28"/>
      <c r="ZQ28"/>
      <c r="ZR28"/>
      <c r="ZS28"/>
      <c r="ZT28"/>
      <c r="ZU28"/>
      <c r="ZV28"/>
      <c r="ZW28"/>
      <c r="ZX28"/>
      <c r="ZY28"/>
      <c r="ZZ28"/>
      <c r="AAA28"/>
      <c r="AAB28"/>
      <c r="AAC28"/>
      <c r="AAD28"/>
      <c r="AAE28"/>
      <c r="AAF28"/>
      <c r="AAG28"/>
      <c r="AAH28"/>
      <c r="AAI28"/>
      <c r="AAJ28"/>
      <c r="AAK28"/>
      <c r="AAL28"/>
      <c r="AAM28"/>
      <c r="AAN28"/>
      <c r="AAO28"/>
      <c r="AAP28"/>
      <c r="AAQ28"/>
      <c r="AAR28"/>
      <c r="AAS28"/>
      <c r="AAT28"/>
      <c r="AAU28"/>
      <c r="AAV28"/>
      <c r="AAW28"/>
      <c r="AAX28"/>
      <c r="AAY28"/>
      <c r="AAZ28"/>
      <c r="ABA28"/>
      <c r="ABB28"/>
      <c r="ABC28"/>
      <c r="ABD28"/>
      <c r="ABE28"/>
      <c r="ABF28"/>
      <c r="ABG28"/>
      <c r="ABH28"/>
      <c r="ABI28"/>
      <c r="ABJ28"/>
      <c r="ABK28"/>
      <c r="ABL28"/>
      <c r="ABM28"/>
      <c r="ABN28"/>
      <c r="ABO28"/>
      <c r="ABP28"/>
      <c r="ABQ28"/>
      <c r="ABR28"/>
      <c r="ABS28"/>
      <c r="ABT28"/>
      <c r="ABU28"/>
      <c r="ABV28"/>
      <c r="ABW28"/>
      <c r="ABX28"/>
      <c r="ABY28"/>
      <c r="ABZ28"/>
      <c r="ACA28"/>
      <c r="ACB28"/>
      <c r="ACC28"/>
      <c r="ACD28"/>
      <c r="ACE28"/>
      <c r="ACF28"/>
      <c r="ACG28"/>
      <c r="ACH28"/>
      <c r="ACI28"/>
      <c r="ACJ28"/>
      <c r="ACK28"/>
      <c r="ACL28"/>
      <c r="ACM28"/>
      <c r="ACN28"/>
      <c r="ACO28"/>
      <c r="ACP28"/>
      <c r="ACQ28"/>
      <c r="ACR28"/>
      <c r="ACS28"/>
      <c r="ACT28"/>
      <c r="ACU28"/>
      <c r="ACV28"/>
      <c r="ACW28"/>
      <c r="ACX28"/>
      <c r="ACY28"/>
      <c r="ACZ28"/>
      <c r="ADA28"/>
      <c r="ADB28"/>
      <c r="ADC28"/>
      <c r="ADD28"/>
      <c r="ADE28"/>
      <c r="ADF28"/>
      <c r="ADG28"/>
      <c r="ADH28"/>
      <c r="ADI28"/>
      <c r="ADJ28"/>
      <c r="ADK28"/>
      <c r="ADL28"/>
      <c r="ADM28"/>
      <c r="ADN28"/>
      <c r="ADO28"/>
      <c r="ADP28"/>
      <c r="ADQ28"/>
      <c r="ADR28"/>
      <c r="ADS28"/>
      <c r="ADT28"/>
      <c r="ADU28"/>
      <c r="ADV28"/>
      <c r="ADW28"/>
      <c r="ADX28"/>
      <c r="ADY28"/>
      <c r="ADZ28"/>
      <c r="AEA28"/>
      <c r="AEB28"/>
      <c r="AEC28"/>
      <c r="AED28"/>
      <c r="AEE28"/>
      <c r="AEF28"/>
      <c r="AEG28"/>
      <c r="AEH28"/>
      <c r="AEI28"/>
      <c r="AEJ28"/>
      <c r="AEK28"/>
      <c r="AEL28"/>
      <c r="AEM28"/>
      <c r="AEN28"/>
      <c r="AEO28"/>
      <c r="AEP28"/>
      <c r="AEQ28"/>
      <c r="AER28"/>
      <c r="AES28"/>
      <c r="AET28"/>
      <c r="AEU28"/>
      <c r="AEV28"/>
      <c r="AEW28"/>
      <c r="AEX28"/>
      <c r="AEY28"/>
      <c r="AEZ28"/>
      <c r="AFA28"/>
      <c r="AFB28"/>
      <c r="AFC28"/>
      <c r="AFD28"/>
      <c r="AFE28"/>
      <c r="AFF28"/>
      <c r="AFG28"/>
      <c r="AFH28"/>
      <c r="AFI28"/>
      <c r="AFJ28"/>
      <c r="AFK28"/>
      <c r="AFL28"/>
      <c r="AFM28"/>
      <c r="AFN28"/>
      <c r="AFO28"/>
      <c r="AFP28"/>
      <c r="AFQ28"/>
      <c r="AFR28"/>
      <c r="AFS28"/>
      <c r="AFT28"/>
      <c r="AFU28"/>
      <c r="AFV28"/>
      <c r="AFW28"/>
      <c r="AFX28"/>
      <c r="AFY28"/>
      <c r="AFZ28"/>
      <c r="AGA28"/>
      <c r="AGB28"/>
      <c r="AGC28"/>
      <c r="AGD28"/>
      <c r="AGE28"/>
      <c r="AGF28"/>
      <c r="AGG28"/>
      <c r="AGH28"/>
      <c r="AGI28"/>
      <c r="AGJ28"/>
      <c r="AGK28"/>
      <c r="AGL28"/>
      <c r="AGM28"/>
      <c r="AGN28"/>
      <c r="AGO28"/>
      <c r="AGP28"/>
      <c r="AGQ28"/>
      <c r="AGR28"/>
      <c r="AGS28"/>
      <c r="AGT28"/>
      <c r="AGU28"/>
      <c r="AGV28"/>
      <c r="AGW28"/>
      <c r="AGX28"/>
      <c r="AGY28"/>
      <c r="AGZ28"/>
      <c r="AHA28"/>
      <c r="AHB28"/>
      <c r="AHC28"/>
      <c r="AHD28"/>
      <c r="AHE28"/>
      <c r="AHF28"/>
      <c r="AHG28"/>
      <c r="AHH28"/>
      <c r="AHI28"/>
      <c r="AHJ28"/>
      <c r="AHK28"/>
      <c r="AHL28"/>
      <c r="AHM28"/>
      <c r="AHN28"/>
      <c r="AHO28"/>
      <c r="AHP28"/>
      <c r="AHQ28"/>
      <c r="AHR28"/>
      <c r="AHS28"/>
      <c r="AHT28"/>
      <c r="AHU28"/>
      <c r="AHV28"/>
      <c r="AHW28"/>
      <c r="AHX28"/>
      <c r="AHY28"/>
      <c r="AHZ28"/>
      <c r="AIA28"/>
      <c r="AIB28"/>
      <c r="AIC28"/>
      <c r="AID28"/>
      <c r="AIE28"/>
      <c r="AIF28"/>
      <c r="AIG28"/>
      <c r="AIH28"/>
      <c r="AII28"/>
      <c r="AIJ28"/>
      <c r="AIK28"/>
      <c r="AIL28"/>
      <c r="AIM28"/>
      <c r="AIN28"/>
      <c r="AIO28"/>
      <c r="AIP28"/>
      <c r="AIQ28"/>
      <c r="AIR28"/>
      <c r="AIS28"/>
      <c r="AIT28"/>
      <c r="AIU28"/>
      <c r="AIV28"/>
      <c r="AIW28"/>
      <c r="AIX28"/>
      <c r="AIY28"/>
      <c r="AIZ28"/>
      <c r="AJA28"/>
      <c r="AJB28"/>
      <c r="AJC28"/>
      <c r="AJD28"/>
      <c r="AJE28"/>
      <c r="AJF28"/>
      <c r="AJG28"/>
      <c r="AJH28"/>
      <c r="AJI28"/>
      <c r="AJJ28"/>
      <c r="AJK28"/>
      <c r="AJL28"/>
      <c r="AJM28"/>
      <c r="AJN28"/>
      <c r="AJO28"/>
      <c r="AJP28"/>
      <c r="AJQ28"/>
      <c r="AJR28"/>
      <c r="AJS28"/>
      <c r="AJT28"/>
      <c r="AJU28"/>
      <c r="AJV28"/>
      <c r="AJW28"/>
      <c r="AJX28"/>
      <c r="AJY28"/>
      <c r="AJZ28"/>
      <c r="AKA28"/>
      <c r="AKB28"/>
      <c r="AKC28"/>
      <c r="AKD28"/>
      <c r="AKE28"/>
      <c r="AKF28"/>
      <c r="AKG28"/>
      <c r="AKH28"/>
      <c r="AKI28"/>
      <c r="AKJ28"/>
      <c r="AKK28"/>
      <c r="AKL28"/>
      <c r="AKM28"/>
      <c r="AKN28"/>
      <c r="AKO28"/>
      <c r="AKP28"/>
      <c r="AKQ28"/>
      <c r="AKR28"/>
      <c r="AKS28"/>
      <c r="AKT28"/>
      <c r="AKU28"/>
      <c r="AKV28"/>
      <c r="AKW28"/>
      <c r="AKX28"/>
      <c r="AKY28"/>
      <c r="AKZ28"/>
      <c r="ALA28"/>
      <c r="ALB28"/>
      <c r="ALC28"/>
      <c r="ALD28"/>
      <c r="ALE28"/>
      <c r="ALF28"/>
      <c r="ALG28"/>
      <c r="ALH28"/>
      <c r="ALI28"/>
      <c r="ALJ28"/>
      <c r="ALK28"/>
      <c r="ALL28"/>
      <c r="ALM28"/>
      <c r="ALN28"/>
      <c r="ALO28"/>
      <c r="ALP28"/>
      <c r="ALQ28"/>
      <c r="ALR28"/>
      <c r="ALS28"/>
      <c r="ALT28"/>
      <c r="ALU28"/>
      <c r="ALV28"/>
      <c r="ALW28"/>
      <c r="ALX28"/>
      <c r="ALY28"/>
      <c r="ALZ28"/>
      <c r="AMA28"/>
      <c r="AMB28"/>
      <c r="AMC28"/>
      <c r="AMD28"/>
      <c r="AME28"/>
      <c r="AMF28"/>
      <c r="AMG28"/>
      <c r="AMH28"/>
      <c r="AMI28"/>
      <c r="AMJ28"/>
    </row>
    <row r="29" spans="1:1024" ht="25.5" customHeight="1" x14ac:dyDescent="0.25">
      <c r="A29"/>
      <c r="B29" s="239" t="s">
        <v>647</v>
      </c>
      <c r="C29" s="239" t="s">
        <v>584</v>
      </c>
      <c r="D29" s="240" t="s">
        <v>583</v>
      </c>
      <c r="E29" s="240" t="s">
        <v>585</v>
      </c>
      <c r="F29" s="240" t="s">
        <v>586</v>
      </c>
      <c r="G29" s="240" t="s">
        <v>587</v>
      </c>
      <c r="H29" s="359" t="s">
        <v>588</v>
      </c>
      <c r="I29" s="240" t="s">
        <v>589</v>
      </c>
      <c r="J29" s="240" t="s">
        <v>590</v>
      </c>
      <c r="K29" s="240" t="s">
        <v>591</v>
      </c>
      <c r="L29" s="240" t="s">
        <v>592</v>
      </c>
      <c r="M29" s="240" t="s">
        <v>593</v>
      </c>
      <c r="N29" s="241" t="s">
        <v>594</v>
      </c>
      <c r="O29" s="237"/>
      <c r="P29"/>
      <c r="Q29"/>
      <c r="R29"/>
      <c r="S29"/>
      <c r="T29"/>
      <c r="U29"/>
      <c r="V29"/>
      <c r="W29"/>
      <c r="X29"/>
      <c r="Y29"/>
      <c r="Z29"/>
      <c r="AA29"/>
      <c r="AB29"/>
      <c r="AC29"/>
      <c r="AD29"/>
      <c r="AE29"/>
      <c r="AF29"/>
      <c r="AG29"/>
      <c r="AH29"/>
      <c r="AI29"/>
      <c r="AJ29"/>
      <c r="AK29"/>
      <c r="AL29"/>
      <c r="AM29"/>
      <c r="AN29"/>
      <c r="AO29"/>
      <c r="AP29"/>
      <c r="AQ29"/>
      <c r="AR29"/>
      <c r="AS29"/>
      <c r="AT29"/>
      <c r="AU29"/>
      <c r="AV29"/>
      <c r="AW29"/>
      <c r="AX29"/>
      <c r="AY29"/>
      <c r="AZ29"/>
      <c r="BA29"/>
      <c r="BB29"/>
      <c r="BC29"/>
      <c r="BD29"/>
      <c r="BE29"/>
      <c r="BF29"/>
      <c r="BG29"/>
      <c r="BH29"/>
      <c r="BI29"/>
      <c r="BJ29"/>
      <c r="BK29"/>
      <c r="BL29"/>
      <c r="BM29"/>
      <c r="BN29"/>
      <c r="BO29"/>
      <c r="BP29"/>
      <c r="BQ29"/>
      <c r="BR29"/>
      <c r="BS29"/>
      <c r="BT29"/>
      <c r="BU29"/>
      <c r="BV29"/>
      <c r="BW29"/>
      <c r="BX29"/>
      <c r="BY29"/>
      <c r="BZ29"/>
      <c r="CA29"/>
      <c r="CB29"/>
      <c r="CC29"/>
      <c r="CD29"/>
      <c r="CE29"/>
      <c r="CF29"/>
      <c r="CG29"/>
      <c r="CH29"/>
      <c r="CI29"/>
      <c r="CJ29"/>
      <c r="CK29"/>
      <c r="CL29"/>
      <c r="CM29"/>
      <c r="CN29"/>
      <c r="CO29"/>
      <c r="CP29"/>
      <c r="CQ29"/>
      <c r="CR29"/>
      <c r="CS29"/>
      <c r="CT29"/>
      <c r="CU29"/>
      <c r="CV29"/>
      <c r="CW29"/>
      <c r="CX29"/>
      <c r="CY29"/>
      <c r="CZ29"/>
      <c r="DA29"/>
      <c r="DB29"/>
      <c r="DC29"/>
      <c r="DD29"/>
      <c r="DE29"/>
      <c r="DF29"/>
      <c r="DG29"/>
      <c r="DH29"/>
      <c r="DI29"/>
      <c r="DJ29"/>
      <c r="DK29"/>
      <c r="DL29"/>
      <c r="DM29"/>
      <c r="DN29"/>
      <c r="DO29"/>
      <c r="DP29"/>
      <c r="DQ29"/>
      <c r="DR29"/>
      <c r="DS29"/>
      <c r="DT29"/>
      <c r="DU29"/>
      <c r="DV29"/>
      <c r="DW29"/>
      <c r="DX29"/>
      <c r="DY29"/>
      <c r="DZ29"/>
      <c r="EA29"/>
      <c r="EB29"/>
      <c r="EC29"/>
      <c r="ED29"/>
      <c r="EE29"/>
      <c r="EF29"/>
      <c r="EG29"/>
      <c r="EH29"/>
      <c r="EI29"/>
      <c r="EJ29"/>
      <c r="EK29"/>
      <c r="EL29"/>
      <c r="EM29"/>
      <c r="EN29"/>
      <c r="EO29"/>
      <c r="EP29"/>
      <c r="EQ29"/>
      <c r="ER29"/>
      <c r="ES29"/>
      <c r="ET29"/>
      <c r="EU29"/>
      <c r="EV29"/>
      <c r="EW29"/>
      <c r="EX29"/>
      <c r="EY29"/>
      <c r="EZ29"/>
      <c r="FA29"/>
      <c r="FB29"/>
      <c r="FC29"/>
      <c r="FD29"/>
      <c r="FE29"/>
      <c r="FF29"/>
      <c r="FG29"/>
      <c r="FH29"/>
      <c r="FI29"/>
      <c r="FJ29"/>
      <c r="FK29"/>
      <c r="FL29"/>
      <c r="FM29"/>
      <c r="FN29"/>
      <c r="FO29"/>
      <c r="FP29"/>
      <c r="FQ29"/>
      <c r="FR29"/>
      <c r="FS29"/>
      <c r="FT29"/>
      <c r="FU29"/>
      <c r="FV29"/>
      <c r="FW29"/>
      <c r="FX29"/>
      <c r="FY29"/>
      <c r="FZ29"/>
      <c r="GA29"/>
      <c r="GB29"/>
      <c r="GC29"/>
      <c r="GD29"/>
      <c r="GE29"/>
      <c r="GF29"/>
      <c r="GG29"/>
      <c r="GH29"/>
      <c r="GI29"/>
      <c r="GJ29"/>
      <c r="GK29"/>
      <c r="GL29"/>
      <c r="GM29"/>
      <c r="GN29"/>
      <c r="GO29"/>
      <c r="GP29"/>
      <c r="GQ29"/>
      <c r="GR29"/>
      <c r="GS29"/>
      <c r="GT29"/>
      <c r="GU29"/>
      <c r="GV29"/>
      <c r="GW29"/>
      <c r="GX29"/>
      <c r="GY29"/>
      <c r="GZ29"/>
      <c r="HA29"/>
      <c r="HB29"/>
      <c r="HC29"/>
      <c r="HD29"/>
      <c r="HE29"/>
      <c r="HF29"/>
      <c r="HG29"/>
      <c r="HH29"/>
      <c r="HI29"/>
      <c r="HJ29"/>
      <c r="HK29"/>
      <c r="HL29"/>
      <c r="HM29"/>
      <c r="HN29"/>
      <c r="HO29"/>
      <c r="HP29"/>
      <c r="HQ29"/>
      <c r="HR29"/>
      <c r="HS29"/>
      <c r="HT29"/>
      <c r="HU29"/>
      <c r="HV29"/>
      <c r="HW29"/>
      <c r="HX29"/>
      <c r="HY29"/>
      <c r="HZ29"/>
      <c r="IA29"/>
      <c r="IB29"/>
      <c r="IC29"/>
      <c r="ID29"/>
      <c r="IE29"/>
      <c r="IF29"/>
      <c r="IG29"/>
      <c r="IH29"/>
      <c r="II29"/>
      <c r="IJ29"/>
      <c r="IK29"/>
      <c r="IL29"/>
      <c r="IM29"/>
      <c r="IN29"/>
      <c r="IO29"/>
      <c r="IP29"/>
      <c r="IQ29"/>
      <c r="IR29"/>
      <c r="IS29"/>
      <c r="IT29"/>
      <c r="IU29"/>
      <c r="IV29"/>
      <c r="IW29"/>
      <c r="IX29"/>
      <c r="IY29"/>
      <c r="IZ29"/>
      <c r="JA29"/>
      <c r="JB29"/>
      <c r="JC29"/>
      <c r="JD29"/>
      <c r="JE29"/>
      <c r="JF29"/>
      <c r="JG29"/>
      <c r="JH29"/>
      <c r="JI29"/>
      <c r="JJ29"/>
      <c r="JK29"/>
      <c r="JL29"/>
      <c r="JM29"/>
      <c r="JN29"/>
      <c r="JO29"/>
      <c r="JP29"/>
      <c r="JQ29"/>
      <c r="JR29"/>
      <c r="JS29"/>
      <c r="JT29"/>
      <c r="JU29"/>
      <c r="JV29"/>
      <c r="JW29"/>
      <c r="JX29"/>
      <c r="JY29"/>
      <c r="JZ29"/>
      <c r="KA29"/>
      <c r="KB29"/>
      <c r="KC29"/>
      <c r="KD29"/>
      <c r="KE29"/>
      <c r="KF29"/>
      <c r="KG29"/>
      <c r="KH29"/>
      <c r="KI29"/>
      <c r="KJ29"/>
      <c r="KK29"/>
      <c r="KL29"/>
      <c r="KM29"/>
      <c r="KN29"/>
      <c r="KO29"/>
      <c r="KP29"/>
      <c r="KQ29"/>
      <c r="KR29"/>
      <c r="KS29"/>
      <c r="KT29"/>
      <c r="KU29"/>
      <c r="KV29"/>
      <c r="KW29"/>
      <c r="KX29"/>
      <c r="KY29"/>
      <c r="KZ29"/>
      <c r="LA29"/>
      <c r="LB29"/>
      <c r="LC29"/>
      <c r="LD29"/>
      <c r="LE29"/>
      <c r="LF29"/>
      <c r="LG29"/>
      <c r="LH29"/>
      <c r="LI29"/>
      <c r="LJ29"/>
      <c r="LK29"/>
      <c r="LL29"/>
      <c r="LM29"/>
      <c r="LN29"/>
      <c r="LO29"/>
      <c r="LP29"/>
      <c r="LQ29"/>
      <c r="LR29"/>
      <c r="LS29"/>
      <c r="LT29"/>
      <c r="LU29"/>
      <c r="LV29"/>
      <c r="LW29"/>
      <c r="LX29"/>
      <c r="LY29"/>
      <c r="LZ29"/>
      <c r="MA29"/>
      <c r="MB29"/>
      <c r="MC29"/>
      <c r="MD29"/>
      <c r="ME29"/>
      <c r="MF29"/>
      <c r="MG29"/>
      <c r="MH29"/>
      <c r="MI29"/>
      <c r="MJ29"/>
      <c r="MK29"/>
      <c r="ML29"/>
      <c r="MM29"/>
      <c r="MN29"/>
      <c r="MO29"/>
      <c r="MP29"/>
      <c r="MQ29"/>
      <c r="MR29"/>
      <c r="MS29"/>
      <c r="MT29"/>
      <c r="MU29"/>
      <c r="MV29"/>
      <c r="MW29"/>
      <c r="MX29"/>
      <c r="MY29"/>
      <c r="MZ29"/>
      <c r="NA29"/>
      <c r="NB29"/>
      <c r="NC29"/>
      <c r="ND29"/>
      <c r="NE29"/>
      <c r="NF29"/>
      <c r="NG29"/>
      <c r="NH29"/>
      <c r="NI29"/>
      <c r="NJ29"/>
      <c r="NK29"/>
      <c r="NL29"/>
      <c r="NM29"/>
      <c r="NN29"/>
      <c r="NO29"/>
      <c r="NP29"/>
      <c r="NQ29"/>
      <c r="NR29"/>
      <c r="NS29"/>
      <c r="NT29"/>
      <c r="NU29"/>
      <c r="NV29"/>
      <c r="NW29"/>
      <c r="NX29"/>
      <c r="NY29"/>
      <c r="NZ29"/>
      <c r="OA29"/>
      <c r="OB29"/>
      <c r="OC29"/>
      <c r="OD29"/>
      <c r="OE29"/>
      <c r="OF29"/>
      <c r="OG29"/>
      <c r="OH29"/>
      <c r="OI29"/>
      <c r="OJ29"/>
      <c r="OK29"/>
      <c r="OL29"/>
      <c r="OM29"/>
      <c r="ON29"/>
      <c r="OO29"/>
      <c r="OP29"/>
      <c r="OQ29"/>
      <c r="OR29"/>
      <c r="OS29"/>
      <c r="OT29"/>
      <c r="OU29"/>
      <c r="OV29"/>
      <c r="OW29"/>
      <c r="OX29"/>
      <c r="OY29"/>
      <c r="OZ29"/>
      <c r="PA29"/>
      <c r="PB29"/>
      <c r="PC29"/>
      <c r="PD29"/>
      <c r="PE29"/>
      <c r="PF29"/>
      <c r="PG29"/>
      <c r="PH29"/>
      <c r="PI29"/>
      <c r="PJ29"/>
      <c r="PK29"/>
      <c r="PL29"/>
      <c r="PM29"/>
      <c r="PN29"/>
      <c r="PO29"/>
      <c r="PP29"/>
      <c r="PQ29"/>
      <c r="PR29"/>
      <c r="PS29"/>
      <c r="PT29"/>
      <c r="PU29"/>
      <c r="PV29"/>
      <c r="PW29"/>
      <c r="PX29"/>
      <c r="PY29"/>
      <c r="PZ29"/>
      <c r="QA29"/>
      <c r="QB29"/>
      <c r="QC29"/>
      <c r="QD29"/>
      <c r="QE29"/>
      <c r="QF29"/>
      <c r="QG29"/>
      <c r="QH29"/>
      <c r="QI29"/>
      <c r="QJ29"/>
      <c r="QK29"/>
      <c r="QL29"/>
      <c r="QM29"/>
      <c r="QN29"/>
      <c r="QO29"/>
      <c r="QP29"/>
      <c r="QQ29"/>
      <c r="QR29"/>
      <c r="QS29"/>
      <c r="QT29"/>
      <c r="QU29"/>
      <c r="QV29"/>
      <c r="QW29"/>
      <c r="QX29"/>
      <c r="QY29"/>
      <c r="QZ29"/>
      <c r="RA29"/>
      <c r="RB29"/>
      <c r="RC29"/>
      <c r="RD29"/>
      <c r="RE29"/>
      <c r="RF29"/>
      <c r="RG29"/>
      <c r="RH29"/>
      <c r="RI29"/>
      <c r="RJ29"/>
      <c r="RK29"/>
      <c r="RL29"/>
      <c r="RM29"/>
      <c r="RN29"/>
      <c r="RO29"/>
      <c r="RP29"/>
      <c r="RQ29"/>
      <c r="RR29"/>
      <c r="RS29"/>
      <c r="RT29"/>
      <c r="RU29"/>
      <c r="RV29"/>
      <c r="RW29"/>
      <c r="RX29"/>
      <c r="RY29"/>
      <c r="RZ29"/>
      <c r="SA29"/>
      <c r="SB29"/>
      <c r="SC29"/>
      <c r="SD29"/>
      <c r="SE29"/>
      <c r="SF29"/>
      <c r="SG29"/>
      <c r="SH29"/>
      <c r="SI29"/>
      <c r="SJ29"/>
      <c r="SK29"/>
      <c r="SL29"/>
      <c r="SM29"/>
      <c r="SN29"/>
      <c r="SO29"/>
      <c r="SP29"/>
      <c r="SQ29"/>
      <c r="SR29"/>
      <c r="SS29"/>
      <c r="ST29"/>
      <c r="SU29"/>
      <c r="SV29"/>
      <c r="SW29"/>
      <c r="SX29"/>
      <c r="SY29"/>
      <c r="SZ29"/>
      <c r="TA29"/>
      <c r="TB29"/>
      <c r="TC29"/>
      <c r="TD29"/>
      <c r="TE29"/>
      <c r="TF29"/>
      <c r="TG29"/>
      <c r="TH29"/>
      <c r="TI29"/>
      <c r="TJ29"/>
      <c r="TK29"/>
      <c r="TL29"/>
      <c r="TM29"/>
      <c r="TN29"/>
      <c r="TO29"/>
      <c r="TP29"/>
      <c r="TQ29"/>
      <c r="TR29"/>
      <c r="TS29"/>
      <c r="TT29"/>
      <c r="TU29"/>
      <c r="TV29"/>
      <c r="TW29"/>
      <c r="TX29"/>
      <c r="TY29"/>
      <c r="TZ29"/>
      <c r="UA29"/>
      <c r="UB29"/>
      <c r="UC29"/>
      <c r="UD29"/>
      <c r="UE29"/>
      <c r="UF29"/>
      <c r="UG29"/>
      <c r="UH29"/>
      <c r="UI29"/>
      <c r="UJ29"/>
      <c r="UK29"/>
      <c r="UL29"/>
      <c r="UM29"/>
      <c r="UN29"/>
      <c r="UO29"/>
      <c r="UP29"/>
      <c r="UQ29"/>
      <c r="UR29"/>
      <c r="US29"/>
      <c r="UT29"/>
      <c r="UU29"/>
      <c r="UV29"/>
      <c r="UW29"/>
      <c r="UX29"/>
      <c r="UY29"/>
      <c r="UZ29"/>
      <c r="VA29"/>
      <c r="VB29"/>
      <c r="VC29"/>
      <c r="VD29"/>
      <c r="VE29"/>
      <c r="VF29"/>
      <c r="VG29"/>
      <c r="VH29"/>
      <c r="VI29"/>
      <c r="VJ29"/>
      <c r="VK29"/>
      <c r="VL29"/>
      <c r="VM29"/>
      <c r="VN29"/>
      <c r="VO29"/>
      <c r="VP29"/>
      <c r="VQ29"/>
      <c r="VR29"/>
      <c r="VS29"/>
      <c r="VT29"/>
      <c r="VU29"/>
      <c r="VV29"/>
      <c r="VW29"/>
      <c r="VX29"/>
      <c r="VY29"/>
      <c r="VZ29"/>
      <c r="WA29"/>
      <c r="WB29"/>
      <c r="WC29"/>
      <c r="WD29"/>
      <c r="WE29"/>
      <c r="WF29"/>
      <c r="WG29"/>
      <c r="WH29"/>
      <c r="WI29"/>
      <c r="WJ29"/>
      <c r="WK29"/>
      <c r="WL29"/>
      <c r="WM29"/>
      <c r="WN29"/>
      <c r="WO29"/>
      <c r="WP29"/>
      <c r="WQ29"/>
      <c r="WR29"/>
      <c r="WS29"/>
      <c r="WT29"/>
      <c r="WU29"/>
      <c r="WV29"/>
      <c r="WW29"/>
      <c r="WX29"/>
      <c r="WY29"/>
      <c r="WZ29"/>
      <c r="XA29"/>
      <c r="XB29"/>
      <c r="XC29"/>
      <c r="XD29"/>
      <c r="XE29"/>
      <c r="XF29"/>
      <c r="XG29"/>
      <c r="XH29"/>
      <c r="XI29"/>
      <c r="XJ29"/>
      <c r="XK29"/>
      <c r="XL29"/>
      <c r="XM29"/>
      <c r="XN29"/>
      <c r="XO29"/>
      <c r="XP29"/>
      <c r="XQ29"/>
      <c r="XR29"/>
      <c r="XS29"/>
      <c r="XT29"/>
      <c r="XU29"/>
      <c r="XV29"/>
      <c r="XW29"/>
      <c r="XX29"/>
      <c r="XY29"/>
      <c r="XZ29"/>
      <c r="YA29"/>
      <c r="YB29"/>
      <c r="YC29"/>
      <c r="YD29"/>
      <c r="YE29"/>
      <c r="YF29"/>
      <c r="YG29"/>
      <c r="YH29"/>
      <c r="YI29"/>
      <c r="YJ29"/>
      <c r="YK29"/>
      <c r="YL29"/>
      <c r="YM29"/>
      <c r="YN29"/>
      <c r="YO29"/>
      <c r="YP29"/>
      <c r="YQ29"/>
      <c r="YR29"/>
      <c r="YS29"/>
      <c r="YT29"/>
      <c r="YU29"/>
      <c r="YV29"/>
      <c r="YW29"/>
      <c r="YX29"/>
      <c r="YY29"/>
      <c r="YZ29"/>
      <c r="ZA29"/>
      <c r="ZB29"/>
      <c r="ZC29"/>
      <c r="ZD29"/>
      <c r="ZE29"/>
      <c r="ZF29"/>
      <c r="ZG29"/>
      <c r="ZH29"/>
      <c r="ZI29"/>
      <c r="ZJ29"/>
      <c r="ZK29"/>
      <c r="ZL29"/>
      <c r="ZM29"/>
      <c r="ZN29"/>
      <c r="ZO29"/>
      <c r="ZP29"/>
      <c r="ZQ29"/>
      <c r="ZR29"/>
      <c r="ZS29"/>
      <c r="ZT29"/>
      <c r="ZU29"/>
      <c r="ZV29"/>
      <c r="ZW29"/>
      <c r="ZX29"/>
      <c r="ZY29"/>
      <c r="ZZ29"/>
      <c r="AAA29"/>
      <c r="AAB29"/>
      <c r="AAC29"/>
      <c r="AAD29"/>
      <c r="AAE29"/>
      <c r="AAF29"/>
      <c r="AAG29"/>
      <c r="AAH29"/>
      <c r="AAI29"/>
      <c r="AAJ29"/>
      <c r="AAK29"/>
      <c r="AAL29"/>
      <c r="AAM29"/>
      <c r="AAN29"/>
      <c r="AAO29"/>
      <c r="AAP29"/>
      <c r="AAQ29"/>
      <c r="AAR29"/>
      <c r="AAS29"/>
      <c r="AAT29"/>
      <c r="AAU29"/>
      <c r="AAV29"/>
      <c r="AAW29"/>
      <c r="AAX29"/>
      <c r="AAY29"/>
      <c r="AAZ29"/>
      <c r="ABA29"/>
      <c r="ABB29"/>
      <c r="ABC29"/>
      <c r="ABD29"/>
      <c r="ABE29"/>
      <c r="ABF29"/>
      <c r="ABG29"/>
      <c r="ABH29"/>
      <c r="ABI29"/>
      <c r="ABJ29"/>
      <c r="ABK29"/>
      <c r="ABL29"/>
      <c r="ABM29"/>
      <c r="ABN29"/>
      <c r="ABO29"/>
      <c r="ABP29"/>
      <c r="ABQ29"/>
      <c r="ABR29"/>
      <c r="ABS29"/>
      <c r="ABT29"/>
      <c r="ABU29"/>
      <c r="ABV29"/>
      <c r="ABW29"/>
      <c r="ABX29"/>
      <c r="ABY29"/>
      <c r="ABZ29"/>
      <c r="ACA29"/>
      <c r="ACB29"/>
      <c r="ACC29"/>
      <c r="ACD29"/>
      <c r="ACE29"/>
      <c r="ACF29"/>
      <c r="ACG29"/>
      <c r="ACH29"/>
      <c r="ACI29"/>
      <c r="ACJ29"/>
      <c r="ACK29"/>
      <c r="ACL29"/>
      <c r="ACM29"/>
      <c r="ACN29"/>
      <c r="ACO29"/>
      <c r="ACP29"/>
      <c r="ACQ29"/>
      <c r="ACR29"/>
      <c r="ACS29"/>
      <c r="ACT29"/>
      <c r="ACU29"/>
      <c r="ACV29"/>
      <c r="ACW29"/>
      <c r="ACX29"/>
      <c r="ACY29"/>
      <c r="ACZ29"/>
      <c r="ADA29"/>
      <c r="ADB29"/>
      <c r="ADC29"/>
      <c r="ADD29"/>
      <c r="ADE29"/>
      <c r="ADF29"/>
      <c r="ADG29"/>
      <c r="ADH29"/>
      <c r="ADI29"/>
      <c r="ADJ29"/>
      <c r="ADK29"/>
      <c r="ADL29"/>
      <c r="ADM29"/>
      <c r="ADN29"/>
      <c r="ADO29"/>
      <c r="ADP29"/>
      <c r="ADQ29"/>
      <c r="ADR29"/>
      <c r="ADS29"/>
      <c r="ADT29"/>
      <c r="ADU29"/>
      <c r="ADV29"/>
      <c r="ADW29"/>
      <c r="ADX29"/>
      <c r="ADY29"/>
      <c r="ADZ29"/>
      <c r="AEA29"/>
      <c r="AEB29"/>
      <c r="AEC29"/>
      <c r="AED29"/>
      <c r="AEE29"/>
      <c r="AEF29"/>
      <c r="AEG29"/>
      <c r="AEH29"/>
      <c r="AEI29"/>
      <c r="AEJ29"/>
      <c r="AEK29"/>
      <c r="AEL29"/>
      <c r="AEM29"/>
      <c r="AEN29"/>
      <c r="AEO29"/>
      <c r="AEP29"/>
      <c r="AEQ29"/>
      <c r="AER29"/>
      <c r="AES29"/>
      <c r="AET29"/>
      <c r="AEU29"/>
      <c r="AEV29"/>
      <c r="AEW29"/>
      <c r="AEX29"/>
      <c r="AEY29"/>
      <c r="AEZ29"/>
      <c r="AFA29"/>
      <c r="AFB29"/>
      <c r="AFC29"/>
      <c r="AFD29"/>
      <c r="AFE29"/>
      <c r="AFF29"/>
      <c r="AFG29"/>
      <c r="AFH29"/>
      <c r="AFI29"/>
      <c r="AFJ29"/>
      <c r="AFK29"/>
      <c r="AFL29"/>
      <c r="AFM29"/>
      <c r="AFN29"/>
      <c r="AFO29"/>
      <c r="AFP29"/>
      <c r="AFQ29"/>
      <c r="AFR29"/>
      <c r="AFS29"/>
      <c r="AFT29"/>
      <c r="AFU29"/>
      <c r="AFV29"/>
      <c r="AFW29"/>
      <c r="AFX29"/>
      <c r="AFY29"/>
      <c r="AFZ29"/>
      <c r="AGA29"/>
      <c r="AGB29"/>
      <c r="AGC29"/>
      <c r="AGD29"/>
      <c r="AGE29"/>
      <c r="AGF29"/>
      <c r="AGG29"/>
      <c r="AGH29"/>
      <c r="AGI29"/>
      <c r="AGJ29"/>
      <c r="AGK29"/>
      <c r="AGL29"/>
      <c r="AGM29"/>
      <c r="AGN29"/>
      <c r="AGO29"/>
      <c r="AGP29"/>
      <c r="AGQ29"/>
      <c r="AGR29"/>
      <c r="AGS29"/>
      <c r="AGT29"/>
      <c r="AGU29"/>
      <c r="AGV29"/>
      <c r="AGW29"/>
      <c r="AGX29"/>
      <c r="AGY29"/>
      <c r="AGZ29"/>
      <c r="AHA29"/>
      <c r="AHB29"/>
      <c r="AHC29"/>
      <c r="AHD29"/>
      <c r="AHE29"/>
      <c r="AHF29"/>
      <c r="AHG29"/>
      <c r="AHH29"/>
      <c r="AHI29"/>
      <c r="AHJ29"/>
      <c r="AHK29"/>
      <c r="AHL29"/>
      <c r="AHM29"/>
      <c r="AHN29"/>
      <c r="AHO29"/>
      <c r="AHP29"/>
      <c r="AHQ29"/>
      <c r="AHR29"/>
      <c r="AHS29"/>
      <c r="AHT29"/>
      <c r="AHU29"/>
      <c r="AHV29"/>
      <c r="AHW29"/>
      <c r="AHX29"/>
      <c r="AHY29"/>
      <c r="AHZ29"/>
      <c r="AIA29"/>
      <c r="AIB29"/>
      <c r="AIC29"/>
      <c r="AID29"/>
      <c r="AIE29"/>
      <c r="AIF29"/>
      <c r="AIG29"/>
      <c r="AIH29"/>
      <c r="AII29"/>
      <c r="AIJ29"/>
      <c r="AIK29"/>
      <c r="AIL29"/>
      <c r="AIM29"/>
      <c r="AIN29"/>
      <c r="AIO29"/>
      <c r="AIP29"/>
      <c r="AIQ29"/>
      <c r="AIR29"/>
      <c r="AIS29"/>
      <c r="AIT29"/>
      <c r="AIU29"/>
      <c r="AIV29"/>
      <c r="AIW29"/>
      <c r="AIX29"/>
      <c r="AIY29"/>
      <c r="AIZ29"/>
      <c r="AJA29"/>
      <c r="AJB29"/>
      <c r="AJC29"/>
      <c r="AJD29"/>
      <c r="AJE29"/>
      <c r="AJF29"/>
      <c r="AJG29"/>
      <c r="AJH29"/>
      <c r="AJI29"/>
      <c r="AJJ29"/>
      <c r="AJK29"/>
      <c r="AJL29"/>
      <c r="AJM29"/>
      <c r="AJN29"/>
      <c r="AJO29"/>
      <c r="AJP29"/>
      <c r="AJQ29"/>
      <c r="AJR29"/>
      <c r="AJS29"/>
      <c r="AJT29"/>
      <c r="AJU29"/>
      <c r="AJV29"/>
      <c r="AJW29"/>
      <c r="AJX29"/>
      <c r="AJY29"/>
      <c r="AJZ29"/>
      <c r="AKA29"/>
      <c r="AKB29"/>
      <c r="AKC29"/>
      <c r="AKD29"/>
      <c r="AKE29"/>
      <c r="AKF29"/>
      <c r="AKG29"/>
      <c r="AKH29"/>
      <c r="AKI29"/>
      <c r="AKJ29"/>
      <c r="AKK29"/>
      <c r="AKL29"/>
      <c r="AKM29"/>
      <c r="AKN29"/>
      <c r="AKO29"/>
      <c r="AKP29"/>
      <c r="AKQ29"/>
      <c r="AKR29"/>
      <c r="AKS29"/>
      <c r="AKT29"/>
      <c r="AKU29"/>
      <c r="AKV29"/>
      <c r="AKW29"/>
      <c r="AKX29"/>
      <c r="AKY29"/>
      <c r="AKZ29"/>
      <c r="ALA29"/>
      <c r="ALB29"/>
      <c r="ALC29"/>
      <c r="ALD29"/>
      <c r="ALE29"/>
      <c r="ALF29"/>
      <c r="ALG29"/>
      <c r="ALH29"/>
      <c r="ALI29"/>
      <c r="ALJ29"/>
      <c r="ALK29"/>
      <c r="ALL29"/>
      <c r="ALM29"/>
      <c r="ALN29"/>
      <c r="ALO29"/>
      <c r="ALP29"/>
      <c r="ALQ29"/>
      <c r="ALR29"/>
      <c r="ALS29"/>
      <c r="ALT29"/>
      <c r="ALU29"/>
      <c r="ALV29"/>
      <c r="ALW29"/>
      <c r="ALX29"/>
      <c r="ALY29"/>
      <c r="ALZ29"/>
      <c r="AMA29"/>
      <c r="AMB29"/>
      <c r="AMC29"/>
      <c r="AMD29"/>
      <c r="AME29"/>
      <c r="AMF29"/>
      <c r="AMG29"/>
      <c r="AMH29"/>
      <c r="AMI29"/>
      <c r="AMJ29"/>
    </row>
    <row r="30" spans="1:1024" s="242" customFormat="1" ht="25.5" customHeight="1" x14ac:dyDescent="0.25">
      <c r="B30" s="243" t="s">
        <v>404</v>
      </c>
      <c r="C30" s="243" t="s">
        <v>595</v>
      </c>
      <c r="D30" s="243" t="s">
        <v>412</v>
      </c>
      <c r="E30" s="243" t="s">
        <v>412</v>
      </c>
      <c r="F30" s="243" t="s">
        <v>412</v>
      </c>
      <c r="G30" s="243" t="s">
        <v>428</v>
      </c>
      <c r="H30" s="243" t="s">
        <v>416</v>
      </c>
      <c r="I30" s="243" t="s">
        <v>419</v>
      </c>
      <c r="J30" s="243" t="s">
        <v>419</v>
      </c>
      <c r="K30" s="243" t="s">
        <v>421</v>
      </c>
      <c r="L30" s="243" t="s">
        <v>428</v>
      </c>
      <c r="M30" s="243" t="s">
        <v>648</v>
      </c>
      <c r="N30" s="244" t="s">
        <v>596</v>
      </c>
      <c r="O30" s="257"/>
    </row>
    <row r="31" spans="1:1024" ht="25.5" customHeight="1" x14ac:dyDescent="0.25">
      <c r="B31" s="245"/>
      <c r="C31" s="246" t="s">
        <v>597</v>
      </c>
      <c r="D31" s="247" t="s">
        <v>649</v>
      </c>
      <c r="E31" s="247" t="s">
        <v>650</v>
      </c>
      <c r="F31" s="247" t="s">
        <v>651</v>
      </c>
      <c r="G31" s="248"/>
      <c r="H31" s="258" t="s">
        <v>652</v>
      </c>
      <c r="I31" s="247" t="s">
        <v>653</v>
      </c>
      <c r="J31" s="247" t="s">
        <v>654</v>
      </c>
      <c r="K31" s="247" t="s">
        <v>655</v>
      </c>
      <c r="L31" s="248"/>
      <c r="M31" s="249"/>
      <c r="N31" s="250" t="s">
        <v>602</v>
      </c>
      <c r="O31" s="257"/>
    </row>
    <row r="32" spans="1:1024" ht="25.5" customHeight="1" x14ac:dyDescent="0.25">
      <c r="B32" s="245"/>
      <c r="C32" s="246" t="s">
        <v>603</v>
      </c>
      <c r="D32" s="247" t="s">
        <v>656</v>
      </c>
      <c r="E32" s="247"/>
      <c r="F32" s="405" t="s">
        <v>1473</v>
      </c>
      <c r="G32" s="248"/>
      <c r="H32" s="258" t="s">
        <v>657</v>
      </c>
      <c r="I32" s="247" t="s">
        <v>658</v>
      </c>
      <c r="J32" s="247" t="s">
        <v>659</v>
      </c>
      <c r="K32" s="247" t="s">
        <v>660</v>
      </c>
      <c r="L32" s="248"/>
      <c r="M32" s="249"/>
      <c r="N32" s="251" t="s">
        <v>608</v>
      </c>
      <c r="O32" s="257"/>
    </row>
    <row r="33" spans="2:15" ht="25.5" customHeight="1" x14ac:dyDescent="0.25">
      <c r="B33" s="245"/>
      <c r="C33" s="246" t="s">
        <v>609</v>
      </c>
      <c r="D33" s="247" t="s">
        <v>661</v>
      </c>
      <c r="E33" s="247"/>
      <c r="F33" s="405" t="s">
        <v>1474</v>
      </c>
      <c r="G33" s="248"/>
      <c r="H33" s="247" t="s">
        <v>662</v>
      </c>
      <c r="I33" s="247" t="s">
        <v>663</v>
      </c>
      <c r="J33" s="247" t="s">
        <v>664</v>
      </c>
      <c r="K33" s="247" t="s">
        <v>665</v>
      </c>
      <c r="L33" s="248"/>
      <c r="M33" s="249"/>
      <c r="O33" s="257"/>
    </row>
    <row r="34" spans="2:15" ht="25.5" customHeight="1" x14ac:dyDescent="0.25">
      <c r="B34" s="245"/>
      <c r="C34" s="246" t="s">
        <v>613</v>
      </c>
      <c r="D34" s="247" t="s">
        <v>666</v>
      </c>
      <c r="E34" s="247"/>
      <c r="F34" s="405" t="s">
        <v>1475</v>
      </c>
      <c r="G34" s="248"/>
      <c r="H34" s="247" t="s">
        <v>667</v>
      </c>
      <c r="I34" s="247" t="s">
        <v>668</v>
      </c>
      <c r="J34" s="247" t="s">
        <v>669</v>
      </c>
      <c r="K34" s="247" t="s">
        <v>670</v>
      </c>
      <c r="L34" s="248"/>
      <c r="M34" s="249"/>
      <c r="O34" s="257"/>
    </row>
    <row r="35" spans="2:15" ht="25.5" customHeight="1" x14ac:dyDescent="0.25">
      <c r="B35" s="245"/>
      <c r="C35" s="246" t="s">
        <v>616</v>
      </c>
      <c r="D35" s="247" t="s">
        <v>671</v>
      </c>
      <c r="E35" s="247"/>
      <c r="F35" s="247"/>
      <c r="G35" s="248"/>
      <c r="H35" s="247" t="s">
        <v>672</v>
      </c>
      <c r="I35" s="247" t="s">
        <v>673</v>
      </c>
      <c r="J35" s="247" t="s">
        <v>674</v>
      </c>
      <c r="K35" s="247" t="s">
        <v>675</v>
      </c>
      <c r="L35" s="248"/>
      <c r="M35" s="249"/>
      <c r="O35" s="257"/>
    </row>
    <row r="36" spans="2:15" ht="25.5" customHeight="1" x14ac:dyDescent="0.25">
      <c r="B36" s="245"/>
      <c r="C36" s="246" t="s">
        <v>619</v>
      </c>
      <c r="D36" s="247" t="s">
        <v>676</v>
      </c>
      <c r="E36" s="247"/>
      <c r="F36" s="247"/>
      <c r="G36" s="248"/>
      <c r="H36" s="132" t="s">
        <v>677</v>
      </c>
      <c r="I36" s="247" t="s">
        <v>678</v>
      </c>
      <c r="J36" s="247" t="s">
        <v>679</v>
      </c>
      <c r="K36" s="247"/>
      <c r="L36" s="248"/>
      <c r="M36" s="249"/>
      <c r="O36" s="257"/>
    </row>
    <row r="37" spans="2:15" ht="25.5" customHeight="1" x14ac:dyDescent="0.25">
      <c r="B37" s="245"/>
      <c r="C37" s="246" t="s">
        <v>622</v>
      </c>
      <c r="D37" s="247" t="s">
        <v>680</v>
      </c>
      <c r="E37" s="247"/>
      <c r="F37" s="247"/>
      <c r="G37" s="248"/>
      <c r="H37" s="252" t="s">
        <v>1472</v>
      </c>
      <c r="I37" s="247" t="s">
        <v>681</v>
      </c>
      <c r="J37" s="247" t="s">
        <v>682</v>
      </c>
      <c r="K37" s="247" t="s">
        <v>683</v>
      </c>
      <c r="L37" s="248"/>
      <c r="M37" s="249"/>
      <c r="O37" s="257"/>
    </row>
    <row r="38" spans="2:15" ht="25.5" customHeight="1" x14ac:dyDescent="0.25">
      <c r="B38" s="245"/>
      <c r="C38" s="246" t="s">
        <v>625</v>
      </c>
      <c r="D38" s="247" t="s">
        <v>684</v>
      </c>
      <c r="E38" s="247"/>
      <c r="F38" s="247"/>
      <c r="G38" s="248"/>
      <c r="H38" s="247"/>
      <c r="I38" s="247" t="s">
        <v>685</v>
      </c>
      <c r="J38" s="247" t="s">
        <v>686</v>
      </c>
      <c r="K38" s="247" t="s">
        <v>687</v>
      </c>
      <c r="L38" s="248"/>
      <c r="M38" s="249"/>
      <c r="O38" s="257"/>
    </row>
    <row r="39" spans="2:15" ht="25.5" customHeight="1" x14ac:dyDescent="0.25">
      <c r="B39" s="245"/>
      <c r="C39" s="246" t="s">
        <v>627</v>
      </c>
      <c r="D39" s="247" t="s">
        <v>1401</v>
      </c>
      <c r="E39" s="247"/>
      <c r="F39" s="247"/>
      <c r="G39" s="248"/>
      <c r="H39" s="247"/>
      <c r="I39" s="247"/>
      <c r="J39" s="247"/>
      <c r="K39" s="247" t="s">
        <v>688</v>
      </c>
      <c r="L39" s="248"/>
      <c r="M39" s="249"/>
      <c r="O39" s="257"/>
    </row>
    <row r="40" spans="2:15" ht="25.5" customHeight="1" x14ac:dyDescent="0.25">
      <c r="B40" s="245"/>
      <c r="C40" s="246" t="s">
        <v>628</v>
      </c>
      <c r="D40" s="247" t="s">
        <v>1402</v>
      </c>
      <c r="E40" s="247"/>
      <c r="F40" s="247"/>
      <c r="G40" s="248"/>
      <c r="H40" s="247"/>
      <c r="I40" s="247"/>
      <c r="J40" s="247"/>
      <c r="K40" s="259"/>
      <c r="L40" s="248"/>
      <c r="M40" s="249"/>
      <c r="O40" s="257"/>
    </row>
    <row r="41" spans="2:15" ht="25.5" customHeight="1" x14ac:dyDescent="0.25">
      <c r="B41" s="245"/>
      <c r="C41" s="246" t="s">
        <v>629</v>
      </c>
      <c r="D41" s="247" t="s">
        <v>1403</v>
      </c>
      <c r="E41" s="247" t="s">
        <v>689</v>
      </c>
      <c r="F41" s="247"/>
      <c r="G41" s="248"/>
      <c r="H41" s="247"/>
      <c r="I41" s="247"/>
      <c r="J41" s="247"/>
      <c r="K41" s="247" t="s">
        <v>690</v>
      </c>
      <c r="L41" s="248"/>
      <c r="M41" s="249"/>
      <c r="O41" s="257"/>
    </row>
    <row r="42" spans="2:15" ht="25.5" customHeight="1" x14ac:dyDescent="0.25">
      <c r="B42" s="245"/>
      <c r="C42" s="246" t="s">
        <v>631</v>
      </c>
      <c r="D42" s="247" t="s">
        <v>1404</v>
      </c>
      <c r="E42" s="247" t="s">
        <v>683</v>
      </c>
      <c r="F42" s="247"/>
      <c r="G42" s="248"/>
      <c r="H42" s="247"/>
      <c r="I42" s="260" t="s">
        <v>691</v>
      </c>
      <c r="J42" s="247"/>
      <c r="K42" s="247" t="s">
        <v>692</v>
      </c>
      <c r="L42" s="248"/>
      <c r="M42" s="249"/>
      <c r="O42" s="257"/>
    </row>
    <row r="43" spans="2:15" ht="25.5" customHeight="1" x14ac:dyDescent="0.25">
      <c r="B43" s="245"/>
      <c r="C43" s="246" t="s">
        <v>633</v>
      </c>
      <c r="D43" s="247"/>
      <c r="E43" s="247" t="s">
        <v>693</v>
      </c>
      <c r="F43" s="247"/>
      <c r="G43" s="248"/>
      <c r="H43" s="247"/>
      <c r="I43" s="260" t="s">
        <v>694</v>
      </c>
      <c r="J43" s="247"/>
      <c r="K43" s="247" t="s">
        <v>695</v>
      </c>
      <c r="L43" s="248"/>
      <c r="M43" s="249"/>
      <c r="O43" s="257"/>
    </row>
    <row r="44" spans="2:15" ht="25.5" customHeight="1" x14ac:dyDescent="0.25">
      <c r="B44" s="245"/>
      <c r="C44" s="246" t="s">
        <v>635</v>
      </c>
      <c r="D44" s="247"/>
      <c r="E44" s="247" t="s">
        <v>696</v>
      </c>
      <c r="F44" s="247"/>
      <c r="G44" s="248"/>
      <c r="H44" s="247"/>
      <c r="I44" s="260" t="s">
        <v>697</v>
      </c>
      <c r="J44" s="247"/>
      <c r="K44" s="247" t="s">
        <v>698</v>
      </c>
      <c r="L44" s="248"/>
      <c r="M44" s="249"/>
      <c r="O44" s="257"/>
    </row>
    <row r="45" spans="2:15" ht="25.5" customHeight="1" x14ac:dyDescent="0.25">
      <c r="B45" s="245"/>
      <c r="C45" s="246" t="s">
        <v>637</v>
      </c>
      <c r="D45" s="247" t="s">
        <v>1414</v>
      </c>
      <c r="E45" s="247" t="s">
        <v>699</v>
      </c>
      <c r="F45" s="247"/>
      <c r="G45" s="248"/>
      <c r="H45" s="247"/>
      <c r="I45" s="260" t="s">
        <v>700</v>
      </c>
      <c r="J45" s="247"/>
      <c r="K45" s="247" t="s">
        <v>701</v>
      </c>
      <c r="L45" s="248"/>
      <c r="M45" s="249"/>
      <c r="O45" s="257"/>
    </row>
    <row r="46" spans="2:15" ht="25.5" customHeight="1" x14ac:dyDescent="0.25">
      <c r="B46" s="245"/>
      <c r="C46" s="246" t="s">
        <v>639</v>
      </c>
      <c r="D46" s="247" t="s">
        <v>1415</v>
      </c>
      <c r="E46" s="247" t="s">
        <v>702</v>
      </c>
      <c r="F46" s="368" t="s">
        <v>1476</v>
      </c>
      <c r="G46" s="248"/>
      <c r="H46" s="247"/>
      <c r="I46" s="260" t="s">
        <v>703</v>
      </c>
      <c r="J46" s="247"/>
      <c r="K46" s="247" t="s">
        <v>704</v>
      </c>
      <c r="L46" s="248"/>
      <c r="M46" s="249"/>
      <c r="O46" s="257"/>
    </row>
    <row r="47" spans="2:15" ht="25.5" customHeight="1" x14ac:dyDescent="0.25">
      <c r="B47" s="245"/>
      <c r="C47" s="246" t="s">
        <v>705</v>
      </c>
      <c r="D47" s="261"/>
      <c r="E47" s="261"/>
      <c r="F47" s="261"/>
      <c r="G47" s="248"/>
      <c r="H47" s="247"/>
      <c r="I47" s="247" t="s">
        <v>706</v>
      </c>
      <c r="J47" s="247" t="s">
        <v>707</v>
      </c>
      <c r="K47" s="261"/>
      <c r="L47" s="248"/>
      <c r="M47" s="249"/>
      <c r="O47" s="257"/>
    </row>
    <row r="48" spans="2:15" ht="25.5" customHeight="1" x14ac:dyDescent="0.25">
      <c r="B48" s="245"/>
      <c r="C48" s="246" t="s">
        <v>708</v>
      </c>
      <c r="D48" s="261"/>
      <c r="E48" s="261"/>
      <c r="F48" s="261"/>
      <c r="G48" s="248"/>
      <c r="H48" s="247"/>
      <c r="I48" s="247" t="s">
        <v>709</v>
      </c>
      <c r="J48" s="247" t="s">
        <v>710</v>
      </c>
      <c r="K48" s="261"/>
      <c r="L48" s="248"/>
      <c r="M48" s="249"/>
      <c r="O48" s="257"/>
    </row>
    <row r="49" spans="2:19" ht="25.5" customHeight="1" x14ac:dyDescent="0.25">
      <c r="B49" s="245"/>
      <c r="C49" s="246" t="s">
        <v>711</v>
      </c>
      <c r="D49" s="261"/>
      <c r="E49" s="261"/>
      <c r="F49" s="261"/>
      <c r="G49" s="248"/>
      <c r="H49" s="247"/>
      <c r="I49" s="247" t="s">
        <v>712</v>
      </c>
      <c r="J49" s="247" t="s">
        <v>713</v>
      </c>
      <c r="K49" s="261"/>
      <c r="L49" s="248"/>
      <c r="M49" s="249"/>
      <c r="O49" s="257"/>
      <c r="S49" s="229">
        <v>0</v>
      </c>
    </row>
    <row r="50" spans="2:19" ht="25.5" customHeight="1" x14ac:dyDescent="0.25">
      <c r="B50" s="245"/>
      <c r="C50" s="246" t="s">
        <v>714</v>
      </c>
      <c r="D50" s="261"/>
      <c r="E50" s="261"/>
      <c r="F50" s="261"/>
      <c r="G50" s="248"/>
      <c r="H50" s="247"/>
      <c r="I50" s="247" t="s">
        <v>715</v>
      </c>
      <c r="J50" s="247" t="s">
        <v>716</v>
      </c>
      <c r="K50" s="261"/>
      <c r="L50" s="248"/>
      <c r="M50" s="249"/>
      <c r="O50" s="257"/>
    </row>
    <row r="51" spans="2:19" ht="25.5" customHeight="1" x14ac:dyDescent="0.25">
      <c r="B51" s="245"/>
      <c r="C51" s="246" t="s">
        <v>717</v>
      </c>
      <c r="D51" s="261"/>
      <c r="E51" s="261"/>
      <c r="F51" s="261"/>
      <c r="G51" s="248"/>
      <c r="H51" s="247"/>
      <c r="I51" s="247" t="s">
        <v>718</v>
      </c>
      <c r="J51" s="247" t="s">
        <v>719</v>
      </c>
      <c r="K51" s="261"/>
      <c r="L51" s="248"/>
      <c r="M51" s="249"/>
      <c r="O51" s="257"/>
    </row>
    <row r="52" spans="2:19" ht="25.5" customHeight="1" x14ac:dyDescent="0.25">
      <c r="B52" s="245"/>
      <c r="C52" s="246" t="s">
        <v>720</v>
      </c>
      <c r="D52" s="261"/>
      <c r="E52" s="261"/>
      <c r="F52" s="261"/>
      <c r="G52" s="248"/>
      <c r="H52" s="247"/>
      <c r="I52" s="247" t="s">
        <v>721</v>
      </c>
      <c r="J52" s="247" t="s">
        <v>722</v>
      </c>
      <c r="K52" s="261"/>
      <c r="L52" s="248"/>
      <c r="M52" s="249"/>
      <c r="O52" s="257"/>
    </row>
    <row r="53" spans="2:19" ht="25.5" customHeight="1" x14ac:dyDescent="0.25">
      <c r="B53" s="245"/>
      <c r="C53" s="246" t="s">
        <v>723</v>
      </c>
      <c r="D53" s="261"/>
      <c r="E53" s="261"/>
      <c r="F53" s="261"/>
      <c r="G53" s="248"/>
      <c r="H53" s="247"/>
      <c r="I53" s="247" t="s">
        <v>724</v>
      </c>
      <c r="J53" s="247" t="s">
        <v>725</v>
      </c>
      <c r="K53" s="261"/>
      <c r="L53" s="248"/>
      <c r="M53" s="249"/>
      <c r="O53" s="257"/>
    </row>
    <row r="54" spans="2:19" ht="25.5" customHeight="1" x14ac:dyDescent="0.25">
      <c r="B54" s="245"/>
      <c r="C54" s="246" t="s">
        <v>726</v>
      </c>
      <c r="D54" s="261"/>
      <c r="E54" s="261"/>
      <c r="F54" s="261"/>
      <c r="G54" s="248"/>
      <c r="H54" s="247"/>
      <c r="I54" s="247" t="s">
        <v>727</v>
      </c>
      <c r="J54" s="247" t="s">
        <v>728</v>
      </c>
      <c r="K54" s="261"/>
      <c r="L54" s="248"/>
      <c r="M54" s="249"/>
      <c r="O54" s="257"/>
    </row>
    <row r="55" spans="2:19" ht="25.5" customHeight="1" x14ac:dyDescent="0.25">
      <c r="B55" s="245"/>
      <c r="C55" s="246" t="s">
        <v>729</v>
      </c>
      <c r="D55" s="261"/>
      <c r="E55" s="261"/>
      <c r="F55" s="261"/>
      <c r="G55" s="248"/>
      <c r="H55" s="247"/>
      <c r="I55" s="247"/>
      <c r="J55" s="247"/>
      <c r="K55" s="261"/>
      <c r="L55" s="248"/>
      <c r="M55" s="249"/>
      <c r="O55" s="257"/>
    </row>
    <row r="56" spans="2:19" ht="25.5" customHeight="1" x14ac:dyDescent="0.25">
      <c r="B56" s="245"/>
      <c r="C56" s="246" t="s">
        <v>730</v>
      </c>
      <c r="D56" s="261"/>
      <c r="E56" s="261"/>
      <c r="F56" s="261"/>
      <c r="G56" s="248"/>
      <c r="H56" s="247"/>
      <c r="I56" s="247"/>
      <c r="J56" s="247"/>
      <c r="K56" s="261"/>
      <c r="L56" s="248"/>
      <c r="M56" s="249"/>
      <c r="O56" s="257"/>
    </row>
    <row r="57" spans="2:19" ht="25.5" customHeight="1" x14ac:dyDescent="0.25">
      <c r="B57" s="245"/>
      <c r="C57" s="246" t="s">
        <v>731</v>
      </c>
      <c r="D57" s="261"/>
      <c r="E57" s="261"/>
      <c r="F57" s="261"/>
      <c r="G57" s="248"/>
      <c r="H57" s="247"/>
      <c r="I57" s="247"/>
      <c r="J57" s="247"/>
      <c r="K57" s="261"/>
      <c r="L57" s="248"/>
      <c r="M57" s="249"/>
      <c r="O57" s="257"/>
    </row>
    <row r="58" spans="2:19" ht="25.5" customHeight="1" x14ac:dyDescent="0.25">
      <c r="B58" s="245"/>
      <c r="C58" s="246" t="s">
        <v>732</v>
      </c>
      <c r="D58" s="261"/>
      <c r="E58" s="261"/>
      <c r="F58" s="261"/>
      <c r="G58" s="248"/>
      <c r="H58" s="247"/>
      <c r="I58" s="247"/>
      <c r="J58" s="247"/>
      <c r="K58" s="261"/>
      <c r="L58" s="248"/>
      <c r="M58" s="249"/>
      <c r="O58" s="257"/>
    </row>
    <row r="59" spans="2:19" ht="25.5" customHeight="1" x14ac:dyDescent="0.25">
      <c r="B59" s="245"/>
      <c r="C59" s="246" t="s">
        <v>733</v>
      </c>
      <c r="D59" s="261"/>
      <c r="E59" s="261"/>
      <c r="F59" s="261"/>
      <c r="G59" s="248"/>
      <c r="H59" s="247"/>
      <c r="I59" s="247"/>
      <c r="J59" s="247"/>
      <c r="K59" s="261"/>
      <c r="L59" s="248"/>
      <c r="M59" s="249"/>
      <c r="O59" s="257"/>
    </row>
    <row r="60" spans="2:19" ht="25.5" customHeight="1" x14ac:dyDescent="0.25">
      <c r="B60" s="245"/>
      <c r="C60" s="246" t="s">
        <v>734</v>
      </c>
      <c r="D60" s="261"/>
      <c r="E60" s="261"/>
      <c r="F60" s="261"/>
      <c r="G60" s="248"/>
      <c r="H60" s="247"/>
      <c r="I60" s="247"/>
      <c r="J60" s="247"/>
      <c r="K60" s="261"/>
      <c r="L60" s="248"/>
      <c r="M60" s="249"/>
      <c r="O60" s="257"/>
    </row>
    <row r="61" spans="2:19" ht="25.5" customHeight="1" x14ac:dyDescent="0.25">
      <c r="B61" s="245"/>
      <c r="C61" s="246" t="s">
        <v>735</v>
      </c>
      <c r="D61" s="261"/>
      <c r="E61" s="261"/>
      <c r="F61" s="261"/>
      <c r="G61" s="248"/>
      <c r="H61" s="247"/>
      <c r="I61" s="247"/>
      <c r="J61" s="247"/>
      <c r="K61" s="261"/>
      <c r="L61" s="248"/>
      <c r="M61" s="249"/>
      <c r="O61" s="257"/>
    </row>
    <row r="62" spans="2:19" ht="25.5" customHeight="1" x14ac:dyDescent="0.25">
      <c r="B62" s="245"/>
      <c r="C62" s="246" t="s">
        <v>736</v>
      </c>
      <c r="D62" s="261"/>
      <c r="E62" s="261"/>
      <c r="F62" s="261"/>
      <c r="G62" s="248"/>
      <c r="H62" s="247"/>
      <c r="I62" s="247"/>
      <c r="J62" s="247"/>
      <c r="K62" s="261"/>
      <c r="L62" s="248"/>
      <c r="M62" s="249"/>
      <c r="O62" s="257"/>
    </row>
    <row r="63" spans="2:19" ht="25.5" customHeight="1" x14ac:dyDescent="0.25">
      <c r="B63" s="254"/>
      <c r="C63" s="255"/>
      <c r="D63" s="256" t="s">
        <v>737</v>
      </c>
      <c r="E63" s="256" t="s">
        <v>738</v>
      </c>
      <c r="F63" s="256" t="s">
        <v>739</v>
      </c>
      <c r="G63" s="256"/>
      <c r="H63" s="256" t="s">
        <v>740</v>
      </c>
      <c r="I63" s="256" t="s">
        <v>741</v>
      </c>
      <c r="J63" s="256" t="s">
        <v>742</v>
      </c>
      <c r="K63" s="256" t="s">
        <v>743</v>
      </c>
      <c r="L63" s="256"/>
      <c r="M63" s="255"/>
    </row>
  </sheetData>
  <printOptions horizontalCentered="1"/>
  <pageMargins left="0" right="0" top="0" bottom="0" header="0" footer="0"/>
  <pageSetup paperSize="17" firstPageNumber="0" orientation="landscape"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A92"/>
  <sheetViews>
    <sheetView tabSelected="1" zoomScale="80" zoomScaleNormal="80" workbookViewId="0">
      <selection activeCell="J28" sqref="J1:J1048576"/>
    </sheetView>
  </sheetViews>
  <sheetFormatPr defaultRowHeight="15" x14ac:dyDescent="0.25"/>
  <cols>
    <col min="1" max="1" width="5.5703125"/>
    <col min="2" max="2" width="15" customWidth="1"/>
    <col min="3" max="3" width="15.28515625"/>
    <col min="4" max="4" width="23.85546875" bestFit="1" customWidth="1"/>
    <col min="5" max="5" width="17.42578125"/>
    <col min="6" max="6" width="13"/>
    <col min="7" max="7" width="8.5703125"/>
    <col min="8" max="8" width="14.42578125"/>
    <col min="9" max="9" width="13"/>
    <col min="10" max="10" width="38.28515625" customWidth="1"/>
    <col min="11" max="11" width="23.42578125" style="14"/>
    <col min="12" max="12" width="17.42578125" style="14" customWidth="1"/>
    <col min="13" max="13" width="12.7109375" style="14"/>
    <col min="14" max="14" width="9" style="14"/>
    <col min="15" max="15" width="12.5703125" style="14"/>
    <col min="16" max="16" width="8.5703125"/>
    <col min="17" max="17" width="10.140625" customWidth="1"/>
    <col min="18" max="18" width="24" customWidth="1"/>
    <col min="19" max="19" width="13.140625"/>
    <col min="20" max="20" width="11.140625" style="262" customWidth="1"/>
    <col min="21" max="21" width="8.5703125"/>
    <col min="22" max="22" width="10.7109375" customWidth="1"/>
    <col min="23" max="23" width="11.140625" customWidth="1"/>
    <col min="24" max="24" width="13.7109375" customWidth="1"/>
    <col min="25" max="25" width="10.85546875" customWidth="1"/>
    <col min="26" max="1025" width="8.5703125"/>
  </cols>
  <sheetData>
    <row r="1" spans="2:20" x14ac:dyDescent="0.25">
      <c r="K1"/>
      <c r="L1"/>
      <c r="M1"/>
      <c r="N1"/>
      <c r="O1"/>
      <c r="T1"/>
    </row>
    <row r="2" spans="2:20" ht="15.75" x14ac:dyDescent="0.25">
      <c r="B2" s="263">
        <v>42874</v>
      </c>
      <c r="K2"/>
      <c r="L2"/>
      <c r="M2"/>
      <c r="N2"/>
      <c r="O2"/>
      <c r="T2"/>
    </row>
    <row r="3" spans="2:20" ht="15.75" x14ac:dyDescent="0.25">
      <c r="C3" s="264" t="s">
        <v>744</v>
      </c>
      <c r="D3" s="264"/>
      <c r="E3" s="265"/>
      <c r="F3" s="265"/>
      <c r="G3" s="265"/>
      <c r="H3" s="402"/>
      <c r="I3" s="403"/>
      <c r="J3" s="265"/>
      <c r="K3"/>
      <c r="L3"/>
      <c r="M3"/>
      <c r="N3"/>
      <c r="O3"/>
      <c r="T3"/>
    </row>
    <row r="4" spans="2:20" ht="15.75" thickBot="1" x14ac:dyDescent="0.3">
      <c r="C4" s="424" t="s">
        <v>745</v>
      </c>
      <c r="D4" s="424"/>
      <c r="E4" s="424"/>
      <c r="K4"/>
      <c r="L4"/>
      <c r="M4"/>
      <c r="N4"/>
      <c r="O4"/>
      <c r="T4"/>
    </row>
    <row r="5" spans="2:20" ht="15.75" thickBot="1" x14ac:dyDescent="0.3">
      <c r="C5" s="425" t="s">
        <v>746</v>
      </c>
      <c r="D5" s="426"/>
      <c r="E5" s="427"/>
      <c r="F5" s="428" t="s">
        <v>805</v>
      </c>
      <c r="G5" s="429"/>
      <c r="H5" s="430" t="s">
        <v>1471</v>
      </c>
      <c r="I5" s="431"/>
      <c r="J5" s="400" t="s">
        <v>748</v>
      </c>
      <c r="K5"/>
      <c r="L5" s="37"/>
      <c r="N5"/>
      <c r="O5" s="37"/>
      <c r="T5"/>
    </row>
    <row r="6" spans="2:20" x14ac:dyDescent="0.25">
      <c r="B6" s="37"/>
      <c r="C6" s="267" t="s">
        <v>749</v>
      </c>
      <c r="D6" s="268"/>
      <c r="E6" s="268" t="s">
        <v>750</v>
      </c>
      <c r="F6" s="269" t="s">
        <v>751</v>
      </c>
      <c r="G6" s="269" t="s">
        <v>752</v>
      </c>
      <c r="H6" s="270" t="s">
        <v>753</v>
      </c>
      <c r="I6" s="270" t="s">
        <v>754</v>
      </c>
      <c r="J6" s="271" t="s">
        <v>755</v>
      </c>
      <c r="K6"/>
      <c r="L6" s="202" t="s">
        <v>756</v>
      </c>
      <c r="N6" s="37"/>
      <c r="O6"/>
      <c r="T6"/>
    </row>
    <row r="7" spans="2:20" x14ac:dyDescent="0.25">
      <c r="B7" s="37"/>
      <c r="C7" s="272" t="s">
        <v>757</v>
      </c>
      <c r="D7" s="273"/>
      <c r="E7" s="273" t="s">
        <v>758</v>
      </c>
      <c r="F7" s="274" t="s">
        <v>759</v>
      </c>
      <c r="G7" s="274" t="s">
        <v>760</v>
      </c>
      <c r="H7" s="275" t="s">
        <v>761</v>
      </c>
      <c r="I7" s="275" t="s">
        <v>762</v>
      </c>
      <c r="J7" s="276" t="s">
        <v>763</v>
      </c>
      <c r="K7"/>
      <c r="L7" s="277">
        <v>8</v>
      </c>
      <c r="M7" s="37"/>
      <c r="N7" s="37"/>
      <c r="O7" s="37"/>
      <c r="T7"/>
    </row>
    <row r="8" spans="2:20" x14ac:dyDescent="0.25">
      <c r="B8" s="432"/>
      <c r="C8" s="272" t="s">
        <v>764</v>
      </c>
      <c r="D8" s="273"/>
      <c r="E8" s="273" t="s">
        <v>765</v>
      </c>
      <c r="F8" s="274" t="s">
        <v>766</v>
      </c>
      <c r="G8" s="274" t="s">
        <v>767</v>
      </c>
      <c r="H8" s="275" t="s">
        <v>768</v>
      </c>
      <c r="I8" s="275" t="s">
        <v>769</v>
      </c>
      <c r="J8" s="276" t="s">
        <v>770</v>
      </c>
      <c r="K8"/>
      <c r="L8"/>
      <c r="M8"/>
      <c r="N8"/>
      <c r="O8"/>
      <c r="T8"/>
    </row>
    <row r="9" spans="2:20" ht="15.75" thickBot="1" x14ac:dyDescent="0.3">
      <c r="B9" s="432"/>
      <c r="C9" s="278" t="s">
        <v>771</v>
      </c>
      <c r="D9" s="279"/>
      <c r="E9" s="279" t="s">
        <v>772</v>
      </c>
      <c r="F9" s="280" t="s">
        <v>773</v>
      </c>
      <c r="G9" s="280" t="s">
        <v>774</v>
      </c>
      <c r="H9" s="281" t="s">
        <v>775</v>
      </c>
      <c r="I9" s="281" t="s">
        <v>776</v>
      </c>
      <c r="J9" s="282" t="s">
        <v>777</v>
      </c>
      <c r="K9"/>
      <c r="L9"/>
      <c r="M9"/>
      <c r="N9"/>
      <c r="O9"/>
      <c r="T9"/>
    </row>
    <row r="10" spans="2:20" ht="15.75" thickBot="1" x14ac:dyDescent="0.3">
      <c r="B10" s="25"/>
      <c r="C10" s="424" t="s">
        <v>778</v>
      </c>
      <c r="D10" s="424"/>
      <c r="E10" s="424"/>
      <c r="J10" s="25"/>
      <c r="K10"/>
      <c r="L10"/>
      <c r="M10"/>
      <c r="N10"/>
      <c r="O10"/>
      <c r="T10"/>
    </row>
    <row r="11" spans="2:20" ht="15.75" thickBot="1" x14ac:dyDescent="0.3">
      <c r="B11" s="25"/>
      <c r="C11" s="425" t="s">
        <v>746</v>
      </c>
      <c r="D11" s="426"/>
      <c r="E11" s="427"/>
      <c r="F11" s="428" t="s">
        <v>805</v>
      </c>
      <c r="G11" s="429"/>
      <c r="H11" s="384" t="s">
        <v>779</v>
      </c>
      <c r="I11" s="401" t="s">
        <v>1471</v>
      </c>
      <c r="J11" s="400" t="s">
        <v>748</v>
      </c>
      <c r="K11"/>
      <c r="L11"/>
      <c r="M11"/>
      <c r="N11"/>
      <c r="O11"/>
      <c r="T11"/>
    </row>
    <row r="12" spans="2:20" x14ac:dyDescent="0.25">
      <c r="B12" s="37"/>
      <c r="C12" s="267" t="s">
        <v>749</v>
      </c>
      <c r="D12" s="268"/>
      <c r="E12" s="268" t="s">
        <v>750</v>
      </c>
      <c r="F12" s="269" t="s">
        <v>751</v>
      </c>
      <c r="G12" s="283" t="s">
        <v>752</v>
      </c>
      <c r="H12" s="360" t="s">
        <v>753</v>
      </c>
      <c r="I12" s="270" t="s">
        <v>754</v>
      </c>
      <c r="J12" s="271" t="s">
        <v>755</v>
      </c>
      <c r="K12"/>
      <c r="L12" s="201" t="s">
        <v>780</v>
      </c>
      <c r="N12"/>
      <c r="O12" s="37"/>
      <c r="T12"/>
    </row>
    <row r="13" spans="2:20" x14ac:dyDescent="0.25">
      <c r="B13" s="37"/>
      <c r="C13" s="272" t="s">
        <v>757</v>
      </c>
      <c r="D13" s="273"/>
      <c r="E13" s="273" t="s">
        <v>758</v>
      </c>
      <c r="F13" s="284" t="s">
        <v>759</v>
      </c>
      <c r="G13" s="284" t="s">
        <v>760</v>
      </c>
      <c r="H13" s="383" t="s">
        <v>761</v>
      </c>
      <c r="I13" s="275" t="s">
        <v>762</v>
      </c>
      <c r="J13" s="276" t="s">
        <v>763</v>
      </c>
      <c r="K13"/>
      <c r="L13" s="201">
        <v>15</v>
      </c>
      <c r="M13"/>
      <c r="N13" s="37"/>
      <c r="O13"/>
      <c r="T13"/>
    </row>
    <row r="14" spans="2:20" x14ac:dyDescent="0.25">
      <c r="B14" s="423"/>
      <c r="C14" s="272" t="s">
        <v>764</v>
      </c>
      <c r="D14" s="273"/>
      <c r="E14" s="284" t="s">
        <v>765</v>
      </c>
      <c r="F14" s="284" t="s">
        <v>766</v>
      </c>
      <c r="G14" s="284" t="s">
        <v>767</v>
      </c>
      <c r="H14" s="275" t="s">
        <v>768</v>
      </c>
      <c r="I14" s="275" t="s">
        <v>769</v>
      </c>
      <c r="J14" s="276" t="s">
        <v>770</v>
      </c>
      <c r="K14"/>
      <c r="L14"/>
      <c r="M14"/>
      <c r="N14"/>
      <c r="O14"/>
      <c r="T14"/>
    </row>
    <row r="15" spans="2:20" ht="15.75" thickBot="1" x14ac:dyDescent="0.3">
      <c r="B15" s="423"/>
      <c r="C15" s="278" t="s">
        <v>771</v>
      </c>
      <c r="D15" s="279"/>
      <c r="E15" s="285" t="s">
        <v>772</v>
      </c>
      <c r="F15" s="285" t="s">
        <v>773</v>
      </c>
      <c r="G15" s="285" t="s">
        <v>774</v>
      </c>
      <c r="H15" s="281" t="s">
        <v>775</v>
      </c>
      <c r="I15" s="281" t="s">
        <v>776</v>
      </c>
      <c r="J15" s="282" t="s">
        <v>777</v>
      </c>
      <c r="K15"/>
      <c r="L15"/>
      <c r="M15"/>
      <c r="N15"/>
      <c r="O15"/>
      <c r="T15"/>
    </row>
    <row r="16" spans="2:20" x14ac:dyDescent="0.25">
      <c r="B16" s="25"/>
      <c r="C16" s="37"/>
      <c r="D16" s="37"/>
      <c r="E16" s="25"/>
      <c r="F16" s="25"/>
      <c r="G16" s="25"/>
      <c r="H16" s="25"/>
      <c r="I16" s="25"/>
      <c r="J16" s="25"/>
      <c r="K16"/>
      <c r="L16"/>
      <c r="M16"/>
      <c r="N16"/>
      <c r="O16"/>
      <c r="T16"/>
    </row>
    <row r="17" spans="2:27" x14ac:dyDescent="0.25">
      <c r="T17" s="375"/>
    </row>
    <row r="18" spans="2:27" x14ac:dyDescent="0.25">
      <c r="C18" t="s">
        <v>781</v>
      </c>
      <c r="K18"/>
      <c r="L18"/>
      <c r="M18"/>
      <c r="N18"/>
      <c r="O18"/>
      <c r="T18"/>
    </row>
    <row r="19" spans="2:27" x14ac:dyDescent="0.25">
      <c r="C19" t="s">
        <v>1467</v>
      </c>
      <c r="K19"/>
      <c r="L19"/>
      <c r="M19"/>
      <c r="N19"/>
      <c r="O19"/>
      <c r="T19"/>
    </row>
    <row r="20" spans="2:27" x14ac:dyDescent="0.25">
      <c r="T20" s="375"/>
    </row>
    <row r="21" spans="2:27" s="375" customFormat="1" ht="15.75" thickBot="1" x14ac:dyDescent="0.3">
      <c r="K21" s="376"/>
      <c r="L21" s="376"/>
      <c r="M21" s="376"/>
      <c r="N21" s="376"/>
      <c r="O21" s="376"/>
    </row>
    <row r="22" spans="2:27" ht="15.75" thickBot="1" x14ac:dyDescent="0.3">
      <c r="C22" s="138"/>
      <c r="D22" s="378" t="s">
        <v>782</v>
      </c>
      <c r="E22" s="378"/>
      <c r="F22" s="376"/>
      <c r="G22" s="375"/>
      <c r="H22" s="376"/>
      <c r="I22" s="376"/>
      <c r="J22" s="375"/>
      <c r="K22"/>
      <c r="L22"/>
      <c r="M22"/>
      <c r="N22"/>
      <c r="O22"/>
      <c r="R22" s="14"/>
      <c r="S22" s="375"/>
      <c r="T22" s="379" t="s">
        <v>783</v>
      </c>
      <c r="U22" s="14"/>
      <c r="V22" s="14"/>
      <c r="W22" s="14"/>
      <c r="Y22" s="14"/>
    </row>
    <row r="23" spans="2:27" ht="15.75" thickBot="1" x14ac:dyDescent="0.3">
      <c r="C23" s="138"/>
      <c r="D23" s="286" t="s">
        <v>784</v>
      </c>
      <c r="E23" s="287" t="s">
        <v>785</v>
      </c>
      <c r="F23" s="375" t="s">
        <v>786</v>
      </c>
      <c r="G23" s="375"/>
      <c r="H23" s="376"/>
      <c r="I23" s="376"/>
      <c r="J23" s="375"/>
      <c r="K23"/>
      <c r="L23"/>
      <c r="M23"/>
      <c r="N23"/>
      <c r="O23"/>
      <c r="R23" s="14"/>
      <c r="T23" s="288"/>
      <c r="U23" s="27" t="s">
        <v>787</v>
      </c>
      <c r="V23" s="27" t="s">
        <v>788</v>
      </c>
      <c r="W23" s="27" t="s">
        <v>787</v>
      </c>
      <c r="X23" s="26" t="s">
        <v>789</v>
      </c>
      <c r="Y23" s="289" t="s">
        <v>790</v>
      </c>
    </row>
    <row r="24" spans="2:27" x14ac:dyDescent="0.25">
      <c r="C24" s="138"/>
      <c r="D24" s="290" t="s">
        <v>791</v>
      </c>
      <c r="E24" s="291">
        <v>16</v>
      </c>
      <c r="F24" s="1" t="s">
        <v>792</v>
      </c>
      <c r="G24" s="375"/>
      <c r="H24" s="376"/>
      <c r="I24" s="376"/>
      <c r="J24" s="375"/>
      <c r="K24"/>
      <c r="L24"/>
      <c r="M24"/>
      <c r="N24"/>
      <c r="O24"/>
      <c r="R24" s="14"/>
      <c r="T24" s="292" t="s">
        <v>746</v>
      </c>
      <c r="U24" s="37" t="s">
        <v>793</v>
      </c>
      <c r="V24" s="37" t="s">
        <v>794</v>
      </c>
      <c r="W24" s="37" t="s">
        <v>795</v>
      </c>
      <c r="X24" s="25" t="s">
        <v>796</v>
      </c>
      <c r="Y24" s="293" t="s">
        <v>797</v>
      </c>
    </row>
    <row r="25" spans="2:27" ht="15.75" x14ac:dyDescent="0.25">
      <c r="B25" s="294"/>
      <c r="C25" s="295"/>
      <c r="D25" s="296" t="s">
        <v>798</v>
      </c>
      <c r="E25" s="297">
        <v>0</v>
      </c>
      <c r="F25" s="298"/>
      <c r="G25" s="294"/>
      <c r="H25" s="294"/>
      <c r="I25" s="294"/>
      <c r="J25" s="299"/>
      <c r="K25" s="299"/>
      <c r="L25" s="299"/>
      <c r="M25" s="299"/>
      <c r="N25" s="299"/>
      <c r="O25" s="299"/>
      <c r="P25" s="294"/>
      <c r="Q25" s="294"/>
      <c r="R25" s="294"/>
      <c r="S25" s="294"/>
      <c r="T25" s="300" t="s">
        <v>799</v>
      </c>
      <c r="U25" s="301" t="s">
        <v>800</v>
      </c>
      <c r="V25" s="301" t="s">
        <v>801</v>
      </c>
      <c r="W25" s="301">
        <v>5</v>
      </c>
      <c r="X25" s="380" t="s">
        <v>802</v>
      </c>
      <c r="Y25" s="302" t="s">
        <v>803</v>
      </c>
      <c r="Z25" s="303"/>
    </row>
    <row r="26" spans="2:27" ht="15.75" x14ac:dyDescent="0.25">
      <c r="B26" s="294"/>
      <c r="C26" s="295"/>
      <c r="D26" s="296" t="s">
        <v>804</v>
      </c>
      <c r="E26" s="297">
        <v>15</v>
      </c>
      <c r="F26" s="299"/>
      <c r="G26" s="294"/>
      <c r="H26" s="294"/>
      <c r="I26" s="294"/>
      <c r="J26" s="299"/>
      <c r="K26" s="299"/>
      <c r="L26" s="299"/>
      <c r="M26" s="299"/>
      <c r="N26" s="299"/>
      <c r="O26" s="299"/>
      <c r="P26" s="294"/>
      <c r="Q26" s="294"/>
      <c r="R26" s="294"/>
      <c r="S26" s="294"/>
      <c r="T26" s="292" t="s">
        <v>805</v>
      </c>
      <c r="U26" s="37" t="s">
        <v>793</v>
      </c>
      <c r="V26" s="37" t="s">
        <v>801</v>
      </c>
      <c r="W26" s="37">
        <v>2.5</v>
      </c>
      <c r="X26" s="25" t="s">
        <v>796</v>
      </c>
      <c r="Y26" s="293" t="s">
        <v>797</v>
      </c>
    </row>
    <row r="27" spans="2:27" ht="15.75" x14ac:dyDescent="0.25">
      <c r="B27" s="294"/>
      <c r="C27" s="295"/>
      <c r="D27" s="296" t="s">
        <v>806</v>
      </c>
      <c r="E27" s="297">
        <v>26</v>
      </c>
      <c r="F27" s="299"/>
      <c r="G27" s="294"/>
      <c r="H27" s="294"/>
      <c r="I27" s="294"/>
      <c r="J27" s="299"/>
      <c r="K27" s="299"/>
      <c r="L27" s="299"/>
      <c r="M27" s="299"/>
      <c r="N27" s="299"/>
      <c r="O27" s="299"/>
      <c r="P27" s="294"/>
      <c r="Q27" s="294"/>
      <c r="R27" s="294"/>
      <c r="S27" s="294"/>
      <c r="T27" s="292" t="s">
        <v>748</v>
      </c>
      <c r="U27" s="37" t="s">
        <v>800</v>
      </c>
      <c r="V27" s="37" t="s">
        <v>801</v>
      </c>
      <c r="W27" s="37">
        <v>5</v>
      </c>
      <c r="X27" s="25" t="s">
        <v>796</v>
      </c>
      <c r="Y27" s="293" t="s">
        <v>807</v>
      </c>
    </row>
    <row r="28" spans="2:27" ht="16.5" thickBot="1" x14ac:dyDescent="0.3">
      <c r="B28" s="294"/>
      <c r="C28" s="295"/>
      <c r="D28" s="304" t="s">
        <v>808</v>
      </c>
      <c r="E28" s="305">
        <v>3</v>
      </c>
      <c r="F28" s="299"/>
      <c r="G28" s="294"/>
      <c r="H28" s="294"/>
      <c r="I28" s="294"/>
      <c r="J28" s="299"/>
      <c r="K28" s="299"/>
      <c r="L28" s="299"/>
      <c r="M28" s="299"/>
      <c r="N28" s="299"/>
      <c r="O28" s="299"/>
      <c r="P28" s="294"/>
      <c r="Q28" s="294"/>
      <c r="R28" s="294"/>
      <c r="S28" s="294"/>
      <c r="T28" s="292" t="s">
        <v>779</v>
      </c>
      <c r="U28" s="37" t="s">
        <v>800</v>
      </c>
      <c r="V28" s="37" t="s">
        <v>801</v>
      </c>
      <c r="W28" s="37">
        <v>2.5</v>
      </c>
      <c r="X28" s="25" t="s">
        <v>796</v>
      </c>
      <c r="Y28" s="293" t="s">
        <v>809</v>
      </c>
    </row>
    <row r="29" spans="2:27" ht="16.5" thickBot="1" x14ac:dyDescent="0.3">
      <c r="B29" s="294"/>
      <c r="C29" s="295"/>
      <c r="D29" s="295"/>
      <c r="E29" s="294"/>
      <c r="F29" s="306"/>
      <c r="G29" s="299"/>
      <c r="H29" s="294"/>
      <c r="I29" s="294"/>
      <c r="J29" s="294"/>
      <c r="K29" s="299"/>
      <c r="L29" s="299"/>
      <c r="M29" s="299"/>
      <c r="N29" s="299"/>
      <c r="O29" s="299"/>
      <c r="P29" s="294"/>
      <c r="Q29" s="294"/>
      <c r="R29" s="294"/>
      <c r="S29" s="294"/>
      <c r="T29" s="307" t="s">
        <v>810</v>
      </c>
      <c r="U29" s="308" t="s">
        <v>811</v>
      </c>
      <c r="V29" s="308" t="s">
        <v>811</v>
      </c>
      <c r="W29" s="308" t="s">
        <v>811</v>
      </c>
      <c r="X29" s="96" t="s">
        <v>811</v>
      </c>
      <c r="Y29" s="309" t="s">
        <v>811</v>
      </c>
    </row>
    <row r="30" spans="2:27" x14ac:dyDescent="0.25">
      <c r="C30" s="138"/>
      <c r="D30" s="138"/>
      <c r="F30" s="14"/>
      <c r="G30" s="14"/>
      <c r="I30" s="14"/>
      <c r="J30" s="14"/>
      <c r="K30"/>
      <c r="L30"/>
      <c r="M30"/>
      <c r="N30"/>
      <c r="O30"/>
      <c r="R30" s="14"/>
      <c r="T30" s="375"/>
      <c r="U30" s="37"/>
      <c r="V30" s="37"/>
      <c r="W30" s="37"/>
      <c r="X30" s="25"/>
      <c r="Y30" s="37"/>
    </row>
    <row r="31" spans="2:27" ht="78.75" x14ac:dyDescent="0.25">
      <c r="B31" s="310" t="s">
        <v>812</v>
      </c>
      <c r="C31" s="299" t="s">
        <v>813</v>
      </c>
      <c r="D31" s="294" t="s">
        <v>814</v>
      </c>
      <c r="E31" s="294" t="s">
        <v>815</v>
      </c>
      <c r="F31" s="295" t="s">
        <v>816</v>
      </c>
      <c r="G31" s="294" t="s">
        <v>817</v>
      </c>
      <c r="H31" s="306" t="s">
        <v>818</v>
      </c>
      <c r="I31" s="299" t="s">
        <v>819</v>
      </c>
      <c r="J31" s="294" t="s">
        <v>820</v>
      </c>
      <c r="K31" s="294" t="s">
        <v>787</v>
      </c>
      <c r="L31" s="294" t="s">
        <v>788</v>
      </c>
      <c r="M31" s="299" t="s">
        <v>821</v>
      </c>
      <c r="N31" s="299" t="s">
        <v>822</v>
      </c>
      <c r="O31" s="299" t="s">
        <v>823</v>
      </c>
      <c r="P31" s="299" t="s">
        <v>824</v>
      </c>
      <c r="Q31" s="299" t="s">
        <v>825</v>
      </c>
      <c r="R31" s="294" t="s">
        <v>826</v>
      </c>
      <c r="S31" s="381" t="s">
        <v>827</v>
      </c>
      <c r="T31" s="382" t="s">
        <v>790</v>
      </c>
      <c r="U31" s="381" t="s">
        <v>184</v>
      </c>
      <c r="W31" s="14"/>
      <c r="X31" s="14"/>
      <c r="Y31" s="14"/>
      <c r="AA31" s="14"/>
    </row>
    <row r="32" spans="2:27" x14ac:dyDescent="0.25">
      <c r="B32" s="311" t="s">
        <v>828</v>
      </c>
      <c r="C32" t="s">
        <v>829</v>
      </c>
      <c r="D32" t="s">
        <v>830</v>
      </c>
      <c r="E32">
        <v>1</v>
      </c>
      <c r="F32" s="138" t="s">
        <v>749</v>
      </c>
      <c r="G32" t="s">
        <v>831</v>
      </c>
      <c r="H32" s="312" t="s">
        <v>746</v>
      </c>
      <c r="I32" s="313" t="s">
        <v>832</v>
      </c>
      <c r="J32" t="s">
        <v>833</v>
      </c>
      <c r="K32" s="314" t="str">
        <f t="shared" ref="K32:K63" si="0">IF(H32="TR", $X$24, IF(H32="SG", $X$25, IF(H32="TP",$X$26, IF( H32="LC",$X$27, IF( H32="HS",$X$28,$X$29)))))</f>
        <v>LOOKUP</v>
      </c>
      <c r="L32" s="14" t="str">
        <f t="shared" ref="L32:L63" si="1">IF(H32="TR", $V$24, IF(H32="SG", $V$25, IF(H32="TP",$V$26, IF( H32="LC",$V$27, IF( H32="HS",$V$28,$V$29)))))</f>
        <v>AC</v>
      </c>
      <c r="M32" s="14" t="s">
        <v>834</v>
      </c>
      <c r="N32" s="14" t="s">
        <v>1465</v>
      </c>
      <c r="O32" s="14">
        <v>38</v>
      </c>
      <c r="P32" s="14">
        <v>0</v>
      </c>
      <c r="Q32" s="14" t="str">
        <f t="shared" ref="Q32:Q63" si="2">IF(H32="TR", $X$24, IF(H32="SG", $X$25, IF(H32="TP",$X$26, IF( H32="LC",$X$27, IF( H32="HS",$X$28,$X$29)))))</f>
        <v>LOOKUP</v>
      </c>
      <c r="R32" s="315" t="s">
        <v>835</v>
      </c>
      <c r="S32" t="s">
        <v>836</v>
      </c>
      <c r="T32" s="316" t="str">
        <f t="shared" ref="T32:T63" si="3">IF(H32="TR", $Y$24, IF(H32="SG", $Y$25, IF(H32="TP", $Y$26, IF(H32="LC",$Y$27, IF( H32="HS",$Y$28,$Y$29)))))</f>
        <v>K</v>
      </c>
      <c r="V32" s="317"/>
      <c r="W32" s="37"/>
      <c r="X32" s="37"/>
      <c r="Y32" s="37"/>
      <c r="Z32" s="25"/>
      <c r="AA32" s="37"/>
    </row>
    <row r="33" spans="2:27" x14ac:dyDescent="0.25">
      <c r="B33" s="311" t="s">
        <v>828</v>
      </c>
      <c r="C33" t="s">
        <v>837</v>
      </c>
      <c r="D33" t="s">
        <v>838</v>
      </c>
      <c r="E33">
        <v>1</v>
      </c>
      <c r="F33" s="138" t="s">
        <v>749</v>
      </c>
      <c r="G33" t="s">
        <v>839</v>
      </c>
      <c r="H33" s="312" t="s">
        <v>746</v>
      </c>
      <c r="I33" s="313" t="s">
        <v>840</v>
      </c>
      <c r="J33" t="s">
        <v>841</v>
      </c>
      <c r="K33" s="314" t="str">
        <f t="shared" si="0"/>
        <v>LOOKUP</v>
      </c>
      <c r="L33" s="14" t="str">
        <f t="shared" si="1"/>
        <v>AC</v>
      </c>
      <c r="M33" s="14" t="s">
        <v>834</v>
      </c>
      <c r="N33" s="376" t="s">
        <v>1465</v>
      </c>
      <c r="O33" s="14">
        <v>39</v>
      </c>
      <c r="P33" s="14">
        <v>1</v>
      </c>
      <c r="Q33" s="14" t="str">
        <f t="shared" si="2"/>
        <v>LOOKUP</v>
      </c>
      <c r="R33" s="315" t="s">
        <v>842</v>
      </c>
      <c r="S33" t="s">
        <v>836</v>
      </c>
      <c r="T33" s="316" t="str">
        <f t="shared" si="3"/>
        <v>K</v>
      </c>
      <c r="W33" s="14"/>
      <c r="X33" s="14"/>
      <c r="Y33" s="14"/>
      <c r="AA33" s="14"/>
    </row>
    <row r="34" spans="2:27" x14ac:dyDescent="0.25">
      <c r="B34" s="311" t="s">
        <v>828</v>
      </c>
      <c r="C34" t="s">
        <v>843</v>
      </c>
      <c r="D34" t="s">
        <v>844</v>
      </c>
      <c r="E34">
        <v>1</v>
      </c>
      <c r="F34" s="138" t="s">
        <v>757</v>
      </c>
      <c r="G34" t="s">
        <v>831</v>
      </c>
      <c r="H34" s="312" t="s">
        <v>746</v>
      </c>
      <c r="I34" s="313" t="s">
        <v>845</v>
      </c>
      <c r="J34" t="s">
        <v>846</v>
      </c>
      <c r="K34" s="314" t="str">
        <f t="shared" si="0"/>
        <v>LOOKUP</v>
      </c>
      <c r="L34" s="14" t="str">
        <f t="shared" si="1"/>
        <v>AC</v>
      </c>
      <c r="M34" s="14" t="s">
        <v>834</v>
      </c>
      <c r="N34" s="376" t="s">
        <v>1465</v>
      </c>
      <c r="O34" s="14" t="s">
        <v>847</v>
      </c>
      <c r="P34" s="14">
        <v>2</v>
      </c>
      <c r="Q34" s="14" t="str">
        <f t="shared" si="2"/>
        <v>LOOKUP</v>
      </c>
      <c r="R34" s="315" t="s">
        <v>848</v>
      </c>
      <c r="S34" t="s">
        <v>836</v>
      </c>
      <c r="T34" s="316" t="str">
        <f t="shared" si="3"/>
        <v>K</v>
      </c>
      <c r="W34" s="14"/>
      <c r="X34" s="14"/>
      <c r="Y34" s="14"/>
      <c r="AA34" s="14"/>
    </row>
    <row r="35" spans="2:27" x14ac:dyDescent="0.25">
      <c r="B35" s="311" t="s">
        <v>828</v>
      </c>
      <c r="C35" t="s">
        <v>849</v>
      </c>
      <c r="D35" t="s">
        <v>850</v>
      </c>
      <c r="E35">
        <v>1</v>
      </c>
      <c r="F35" s="138" t="s">
        <v>757</v>
      </c>
      <c r="G35" t="s">
        <v>839</v>
      </c>
      <c r="H35" s="312" t="s">
        <v>746</v>
      </c>
      <c r="I35" s="313" t="s">
        <v>851</v>
      </c>
      <c r="J35" t="s">
        <v>852</v>
      </c>
      <c r="K35" s="314" t="str">
        <f t="shared" si="0"/>
        <v>LOOKUP</v>
      </c>
      <c r="L35" s="14" t="str">
        <f t="shared" si="1"/>
        <v>AC</v>
      </c>
      <c r="M35" s="14" t="s">
        <v>834</v>
      </c>
      <c r="N35" s="376" t="s">
        <v>1465</v>
      </c>
      <c r="O35" s="14" t="s">
        <v>853</v>
      </c>
      <c r="P35" s="318">
        <v>3</v>
      </c>
      <c r="Q35" s="14" t="str">
        <f t="shared" si="2"/>
        <v>LOOKUP</v>
      </c>
      <c r="R35" s="315" t="s">
        <v>854</v>
      </c>
      <c r="S35" t="s">
        <v>836</v>
      </c>
      <c r="T35" s="316" t="str">
        <f t="shared" si="3"/>
        <v>K</v>
      </c>
      <c r="W35" s="14"/>
      <c r="X35" s="14"/>
      <c r="Y35" s="14"/>
      <c r="AA35" s="14"/>
    </row>
    <row r="36" spans="2:27" x14ac:dyDescent="0.25">
      <c r="B36" s="311" t="s">
        <v>828</v>
      </c>
      <c r="C36" t="s">
        <v>855</v>
      </c>
      <c r="D36" t="s">
        <v>856</v>
      </c>
      <c r="E36">
        <v>1</v>
      </c>
      <c r="F36" s="138" t="s">
        <v>764</v>
      </c>
      <c r="G36" t="s">
        <v>831</v>
      </c>
      <c r="H36" s="312" t="s">
        <v>746</v>
      </c>
      <c r="I36" s="313" t="s">
        <v>857</v>
      </c>
      <c r="J36" t="s">
        <v>858</v>
      </c>
      <c r="K36" s="314" t="str">
        <f t="shared" si="0"/>
        <v>LOOKUP</v>
      </c>
      <c r="L36" s="14" t="str">
        <f t="shared" si="1"/>
        <v>AC</v>
      </c>
      <c r="M36" s="14" t="s">
        <v>834</v>
      </c>
      <c r="N36" s="376" t="s">
        <v>1465</v>
      </c>
      <c r="O36" s="14" t="s">
        <v>859</v>
      </c>
      <c r="P36" s="14">
        <v>4</v>
      </c>
      <c r="Q36" s="14" t="str">
        <f t="shared" si="2"/>
        <v>LOOKUP</v>
      </c>
      <c r="R36" s="315" t="s">
        <v>860</v>
      </c>
      <c r="S36" t="s">
        <v>836</v>
      </c>
      <c r="T36" s="316" t="str">
        <f t="shared" si="3"/>
        <v>K</v>
      </c>
      <c r="W36" s="14"/>
      <c r="X36" s="14"/>
      <c r="Y36" s="14"/>
      <c r="AA36" s="14"/>
    </row>
    <row r="37" spans="2:27" x14ac:dyDescent="0.25">
      <c r="B37" s="311" t="s">
        <v>828</v>
      </c>
      <c r="C37" t="s">
        <v>861</v>
      </c>
      <c r="D37" t="s">
        <v>862</v>
      </c>
      <c r="E37">
        <v>1</v>
      </c>
      <c r="F37" s="138" t="s">
        <v>764</v>
      </c>
      <c r="G37" t="s">
        <v>839</v>
      </c>
      <c r="H37" s="312" t="s">
        <v>746</v>
      </c>
      <c r="I37" s="313" t="s">
        <v>863</v>
      </c>
      <c r="J37" t="s">
        <v>864</v>
      </c>
      <c r="K37" s="314" t="str">
        <f t="shared" si="0"/>
        <v>LOOKUP</v>
      </c>
      <c r="L37" s="14" t="str">
        <f t="shared" si="1"/>
        <v>AC</v>
      </c>
      <c r="M37" s="14" t="s">
        <v>834</v>
      </c>
      <c r="N37" s="376" t="s">
        <v>1465</v>
      </c>
      <c r="O37" s="14" t="s">
        <v>865</v>
      </c>
      <c r="P37" s="14">
        <v>5</v>
      </c>
      <c r="Q37" s="14" t="str">
        <f t="shared" si="2"/>
        <v>LOOKUP</v>
      </c>
      <c r="R37" s="315" t="s">
        <v>866</v>
      </c>
      <c r="S37" t="s">
        <v>836</v>
      </c>
      <c r="T37" s="316" t="str">
        <f t="shared" si="3"/>
        <v>K</v>
      </c>
      <c r="W37" s="14"/>
      <c r="X37" s="14"/>
      <c r="Y37" s="14"/>
      <c r="AA37" s="14"/>
    </row>
    <row r="38" spans="2:27" x14ac:dyDescent="0.25">
      <c r="B38" s="311" t="s">
        <v>828</v>
      </c>
      <c r="C38" t="s">
        <v>867</v>
      </c>
      <c r="D38" t="s">
        <v>868</v>
      </c>
      <c r="E38">
        <v>1</v>
      </c>
      <c r="F38" s="138" t="s">
        <v>771</v>
      </c>
      <c r="G38" t="s">
        <v>831</v>
      </c>
      <c r="H38" s="312" t="s">
        <v>746</v>
      </c>
      <c r="I38" s="313" t="s">
        <v>869</v>
      </c>
      <c r="J38" t="s">
        <v>870</v>
      </c>
      <c r="K38" s="314" t="str">
        <f t="shared" si="0"/>
        <v>LOOKUP</v>
      </c>
      <c r="L38" s="14" t="str">
        <f t="shared" si="1"/>
        <v>AC</v>
      </c>
      <c r="M38" s="14" t="s">
        <v>834</v>
      </c>
      <c r="N38" s="376" t="s">
        <v>1465</v>
      </c>
      <c r="O38" s="14" t="s">
        <v>871</v>
      </c>
      <c r="P38" s="14">
        <v>6</v>
      </c>
      <c r="Q38" s="14" t="str">
        <f t="shared" si="2"/>
        <v>LOOKUP</v>
      </c>
      <c r="R38" s="315" t="s">
        <v>872</v>
      </c>
      <c r="S38" t="s">
        <v>836</v>
      </c>
      <c r="T38" s="316" t="str">
        <f t="shared" si="3"/>
        <v>K</v>
      </c>
    </row>
    <row r="39" spans="2:27" x14ac:dyDescent="0.25">
      <c r="B39" s="311" t="s">
        <v>828</v>
      </c>
      <c r="C39" t="s">
        <v>873</v>
      </c>
      <c r="D39" t="s">
        <v>874</v>
      </c>
      <c r="E39">
        <v>1</v>
      </c>
      <c r="F39" s="138" t="s">
        <v>771</v>
      </c>
      <c r="G39" t="s">
        <v>839</v>
      </c>
      <c r="H39" s="312" t="s">
        <v>746</v>
      </c>
      <c r="I39" s="313" t="s">
        <v>875</v>
      </c>
      <c r="J39" t="s">
        <v>876</v>
      </c>
      <c r="K39" s="314" t="str">
        <f t="shared" si="0"/>
        <v>LOOKUP</v>
      </c>
      <c r="L39" s="14" t="str">
        <f t="shared" si="1"/>
        <v>AC</v>
      </c>
      <c r="M39" s="14" t="s">
        <v>834</v>
      </c>
      <c r="N39" s="376" t="s">
        <v>1465</v>
      </c>
      <c r="O39" s="14" t="s">
        <v>877</v>
      </c>
      <c r="P39" s="14">
        <v>7</v>
      </c>
      <c r="Q39" s="14" t="str">
        <f t="shared" si="2"/>
        <v>LOOKUP</v>
      </c>
      <c r="R39" s="315" t="s">
        <v>878</v>
      </c>
      <c r="S39" t="s">
        <v>836</v>
      </c>
      <c r="T39" s="316" t="str">
        <f t="shared" si="3"/>
        <v>K</v>
      </c>
    </row>
    <row r="40" spans="2:27" x14ac:dyDescent="0.25">
      <c r="B40" s="311" t="s">
        <v>828</v>
      </c>
      <c r="C40" t="s">
        <v>879</v>
      </c>
      <c r="D40" t="s">
        <v>880</v>
      </c>
      <c r="E40">
        <v>1</v>
      </c>
      <c r="F40" s="138" t="s">
        <v>750</v>
      </c>
      <c r="G40" t="s">
        <v>831</v>
      </c>
      <c r="H40" s="312" t="s">
        <v>746</v>
      </c>
      <c r="I40" s="313" t="s">
        <v>881</v>
      </c>
      <c r="J40" t="s">
        <v>882</v>
      </c>
      <c r="K40" s="314" t="str">
        <f t="shared" si="0"/>
        <v>LOOKUP</v>
      </c>
      <c r="L40" s="14" t="str">
        <f t="shared" si="1"/>
        <v>AC</v>
      </c>
      <c r="M40" s="14" t="s">
        <v>834</v>
      </c>
      <c r="N40" s="376" t="s">
        <v>1465</v>
      </c>
      <c r="O40" s="14">
        <v>40</v>
      </c>
      <c r="P40" s="14">
        <v>8</v>
      </c>
      <c r="Q40" s="14" t="str">
        <f t="shared" si="2"/>
        <v>LOOKUP</v>
      </c>
      <c r="R40" s="315" t="s">
        <v>883</v>
      </c>
      <c r="S40" t="s">
        <v>836</v>
      </c>
      <c r="T40" s="316" t="str">
        <f t="shared" si="3"/>
        <v>K</v>
      </c>
    </row>
    <row r="41" spans="2:27" x14ac:dyDescent="0.25">
      <c r="B41" s="311" t="s">
        <v>884</v>
      </c>
      <c r="C41" s="434" t="s">
        <v>885</v>
      </c>
      <c r="D41" s="434" t="s">
        <v>886</v>
      </c>
      <c r="E41" s="434">
        <v>2</v>
      </c>
      <c r="F41" s="435" t="s">
        <v>757</v>
      </c>
      <c r="G41" s="434" t="s">
        <v>831</v>
      </c>
      <c r="H41" s="436" t="s">
        <v>746</v>
      </c>
      <c r="I41" s="406" t="s">
        <v>913</v>
      </c>
      <c r="J41" t="s">
        <v>888</v>
      </c>
      <c r="K41" s="314" t="str">
        <f t="shared" si="0"/>
        <v>LOOKUP</v>
      </c>
      <c r="L41" s="14" t="str">
        <f t="shared" si="1"/>
        <v>AC</v>
      </c>
      <c r="M41" s="14" t="s">
        <v>834</v>
      </c>
      <c r="N41" s="376" t="s">
        <v>1465</v>
      </c>
      <c r="O41" s="14" t="s">
        <v>847</v>
      </c>
      <c r="P41" s="14">
        <v>2</v>
      </c>
      <c r="Q41" s="14" t="str">
        <f t="shared" si="2"/>
        <v>LOOKUP</v>
      </c>
      <c r="R41" s="315" t="s">
        <v>889</v>
      </c>
      <c r="S41" t="s">
        <v>836</v>
      </c>
      <c r="T41" s="316" t="str">
        <f t="shared" si="3"/>
        <v>K</v>
      </c>
    </row>
    <row r="42" spans="2:27" x14ac:dyDescent="0.25">
      <c r="B42" s="311" t="s">
        <v>890</v>
      </c>
      <c r="C42" s="434" t="s">
        <v>891</v>
      </c>
      <c r="D42" s="434" t="s">
        <v>892</v>
      </c>
      <c r="E42" s="434">
        <v>2</v>
      </c>
      <c r="F42" s="435" t="s">
        <v>764</v>
      </c>
      <c r="G42" s="434" t="s">
        <v>831</v>
      </c>
      <c r="H42" s="436" t="s">
        <v>746</v>
      </c>
      <c r="I42" s="406" t="s">
        <v>919</v>
      </c>
      <c r="J42" t="s">
        <v>894</v>
      </c>
      <c r="K42" s="314" t="str">
        <f t="shared" si="0"/>
        <v>LOOKUP</v>
      </c>
      <c r="L42" s="14" t="str">
        <f t="shared" si="1"/>
        <v>AC</v>
      </c>
      <c r="M42" s="14" t="s">
        <v>834</v>
      </c>
      <c r="N42" s="376" t="s">
        <v>1465</v>
      </c>
      <c r="O42" s="14" t="s">
        <v>859</v>
      </c>
      <c r="P42" s="14">
        <v>4</v>
      </c>
      <c r="Q42" s="14" t="str">
        <f t="shared" si="2"/>
        <v>LOOKUP</v>
      </c>
      <c r="R42" s="315" t="s">
        <v>895</v>
      </c>
      <c r="S42" t="s">
        <v>836</v>
      </c>
      <c r="T42" s="316" t="str">
        <f t="shared" si="3"/>
        <v>K</v>
      </c>
    </row>
    <row r="43" spans="2:27" x14ac:dyDescent="0.25">
      <c r="B43" s="311" t="s">
        <v>890</v>
      </c>
      <c r="C43" s="434" t="s">
        <v>896</v>
      </c>
      <c r="D43" s="434" t="s">
        <v>897</v>
      </c>
      <c r="E43" s="434">
        <v>2</v>
      </c>
      <c r="F43" s="435" t="s">
        <v>764</v>
      </c>
      <c r="G43" s="434" t="s">
        <v>839</v>
      </c>
      <c r="H43" s="436" t="s">
        <v>746</v>
      </c>
      <c r="I43" s="406" t="s">
        <v>925</v>
      </c>
      <c r="J43" t="s">
        <v>899</v>
      </c>
      <c r="K43" s="314" t="str">
        <f t="shared" si="0"/>
        <v>LOOKUP</v>
      </c>
      <c r="L43" s="14" t="str">
        <f t="shared" si="1"/>
        <v>AC</v>
      </c>
      <c r="M43" s="14" t="s">
        <v>834</v>
      </c>
      <c r="N43" s="376" t="s">
        <v>1465</v>
      </c>
      <c r="O43" s="14" t="s">
        <v>865</v>
      </c>
      <c r="P43" s="14">
        <v>5</v>
      </c>
      <c r="Q43" s="14" t="str">
        <f t="shared" si="2"/>
        <v>LOOKUP</v>
      </c>
      <c r="R43" s="315" t="s">
        <v>900</v>
      </c>
      <c r="S43" t="s">
        <v>836</v>
      </c>
      <c r="T43" s="316" t="str">
        <f t="shared" si="3"/>
        <v>K</v>
      </c>
    </row>
    <row r="44" spans="2:27" x14ac:dyDescent="0.25">
      <c r="B44" s="311" t="s">
        <v>890</v>
      </c>
      <c r="C44" s="434" t="s">
        <v>901</v>
      </c>
      <c r="D44" s="434" t="s">
        <v>902</v>
      </c>
      <c r="E44" s="434">
        <v>2</v>
      </c>
      <c r="F44" s="435" t="s">
        <v>771</v>
      </c>
      <c r="G44" s="434" t="s">
        <v>831</v>
      </c>
      <c r="H44" s="436" t="s">
        <v>746</v>
      </c>
      <c r="I44" s="406" t="s">
        <v>931</v>
      </c>
      <c r="J44" t="s">
        <v>904</v>
      </c>
      <c r="K44" s="314" t="str">
        <f t="shared" si="0"/>
        <v>LOOKUP</v>
      </c>
      <c r="L44" s="14" t="str">
        <f t="shared" si="1"/>
        <v>AC</v>
      </c>
      <c r="M44" s="14" t="s">
        <v>834</v>
      </c>
      <c r="N44" s="376" t="s">
        <v>1465</v>
      </c>
      <c r="O44" s="14" t="s">
        <v>871</v>
      </c>
      <c r="P44" s="14">
        <v>6</v>
      </c>
      <c r="Q44" s="14" t="str">
        <f t="shared" si="2"/>
        <v>LOOKUP</v>
      </c>
      <c r="R44" s="315" t="s">
        <v>905</v>
      </c>
      <c r="S44" t="s">
        <v>836</v>
      </c>
      <c r="T44" s="316" t="str">
        <f t="shared" si="3"/>
        <v>K</v>
      </c>
    </row>
    <row r="45" spans="2:27" x14ac:dyDescent="0.25">
      <c r="B45" s="311" t="s">
        <v>890</v>
      </c>
      <c r="C45" s="434" t="s">
        <v>906</v>
      </c>
      <c r="D45" s="434" t="s">
        <v>907</v>
      </c>
      <c r="E45" s="434">
        <v>2</v>
      </c>
      <c r="F45" s="435" t="s">
        <v>771</v>
      </c>
      <c r="G45" s="434" t="s">
        <v>839</v>
      </c>
      <c r="H45" s="436" t="s">
        <v>746</v>
      </c>
      <c r="I45" s="406" t="s">
        <v>937</v>
      </c>
      <c r="J45" t="s">
        <v>909</v>
      </c>
      <c r="K45" s="314" t="str">
        <f t="shared" si="0"/>
        <v>LOOKUP</v>
      </c>
      <c r="L45" s="14" t="str">
        <f t="shared" si="1"/>
        <v>AC</v>
      </c>
      <c r="M45" s="14" t="s">
        <v>834</v>
      </c>
      <c r="N45" s="376" t="s">
        <v>1465</v>
      </c>
      <c r="O45" s="14" t="s">
        <v>877</v>
      </c>
      <c r="P45" s="14">
        <v>7</v>
      </c>
      <c r="Q45" s="14" t="str">
        <f t="shared" si="2"/>
        <v>LOOKUP</v>
      </c>
      <c r="R45" s="315" t="s">
        <v>910</v>
      </c>
      <c r="S45" t="s">
        <v>836</v>
      </c>
      <c r="T45" s="316" t="str">
        <f t="shared" si="3"/>
        <v>K</v>
      </c>
    </row>
    <row r="46" spans="2:27" x14ac:dyDescent="0.25">
      <c r="B46" s="311" t="s">
        <v>884</v>
      </c>
      <c r="C46" s="434" t="s">
        <v>911</v>
      </c>
      <c r="D46" s="434" t="s">
        <v>912</v>
      </c>
      <c r="E46" s="434">
        <v>1</v>
      </c>
      <c r="F46" s="435" t="s">
        <v>758</v>
      </c>
      <c r="G46" s="434" t="s">
        <v>831</v>
      </c>
      <c r="H46" s="436" t="s">
        <v>746</v>
      </c>
      <c r="I46" s="406" t="s">
        <v>943</v>
      </c>
      <c r="J46" t="s">
        <v>914</v>
      </c>
      <c r="K46" s="314" t="str">
        <f t="shared" si="0"/>
        <v>LOOKUP</v>
      </c>
      <c r="L46" s="14" t="str">
        <f t="shared" si="1"/>
        <v>AC</v>
      </c>
      <c r="M46" s="14" t="s">
        <v>834</v>
      </c>
      <c r="N46" s="376" t="s">
        <v>1465</v>
      </c>
      <c r="O46" s="14">
        <v>42</v>
      </c>
      <c r="P46" s="14" t="s">
        <v>915</v>
      </c>
      <c r="Q46" s="14" t="str">
        <f t="shared" si="2"/>
        <v>LOOKUP</v>
      </c>
      <c r="R46" s="315" t="s">
        <v>916</v>
      </c>
      <c r="S46" t="s">
        <v>836</v>
      </c>
      <c r="T46" s="316" t="str">
        <f t="shared" si="3"/>
        <v>K</v>
      </c>
    </row>
    <row r="47" spans="2:27" x14ac:dyDescent="0.25">
      <c r="B47" s="311" t="s">
        <v>884</v>
      </c>
      <c r="C47" s="434" t="s">
        <v>917</v>
      </c>
      <c r="D47" s="434" t="s">
        <v>918</v>
      </c>
      <c r="E47" s="434">
        <v>1</v>
      </c>
      <c r="F47" s="435" t="s">
        <v>758</v>
      </c>
      <c r="G47" s="434" t="s">
        <v>839</v>
      </c>
      <c r="H47" s="436" t="s">
        <v>746</v>
      </c>
      <c r="I47" s="406" t="s">
        <v>949</v>
      </c>
      <c r="J47" t="s">
        <v>920</v>
      </c>
      <c r="K47" s="314" t="str">
        <f t="shared" si="0"/>
        <v>LOOKUP</v>
      </c>
      <c r="L47" s="14" t="str">
        <f t="shared" si="1"/>
        <v>AC</v>
      </c>
      <c r="M47" s="14" t="s">
        <v>834</v>
      </c>
      <c r="N47" s="376" t="s">
        <v>1465</v>
      </c>
      <c r="O47" s="14">
        <v>43</v>
      </c>
      <c r="P47" s="14" t="s">
        <v>921</v>
      </c>
      <c r="Q47" s="14" t="str">
        <f t="shared" si="2"/>
        <v>LOOKUP</v>
      </c>
      <c r="R47" s="315" t="s">
        <v>922</v>
      </c>
      <c r="S47" t="s">
        <v>836</v>
      </c>
      <c r="T47" s="316" t="str">
        <f t="shared" si="3"/>
        <v>K</v>
      </c>
    </row>
    <row r="48" spans="2:27" x14ac:dyDescent="0.25">
      <c r="B48" s="311" t="s">
        <v>884</v>
      </c>
      <c r="C48" s="434" t="s">
        <v>923</v>
      </c>
      <c r="D48" s="434" t="s">
        <v>924</v>
      </c>
      <c r="E48" s="434">
        <v>1</v>
      </c>
      <c r="F48" s="435" t="s">
        <v>765</v>
      </c>
      <c r="G48" s="434" t="s">
        <v>831</v>
      </c>
      <c r="H48" s="436" t="s">
        <v>746</v>
      </c>
      <c r="I48" s="406" t="s">
        <v>954</v>
      </c>
      <c r="J48" t="s">
        <v>926</v>
      </c>
      <c r="K48" s="314" t="str">
        <f t="shared" si="0"/>
        <v>LOOKUP</v>
      </c>
      <c r="L48" s="14" t="str">
        <f t="shared" si="1"/>
        <v>AC</v>
      </c>
      <c r="M48" s="14" t="s">
        <v>834</v>
      </c>
      <c r="N48" s="376" t="s">
        <v>1465</v>
      </c>
      <c r="O48" s="14">
        <v>44</v>
      </c>
      <c r="P48" s="14" t="s">
        <v>927</v>
      </c>
      <c r="Q48" s="14" t="str">
        <f t="shared" si="2"/>
        <v>LOOKUP</v>
      </c>
      <c r="R48" s="315" t="s">
        <v>928</v>
      </c>
      <c r="S48" t="s">
        <v>836</v>
      </c>
      <c r="T48" s="316" t="str">
        <f t="shared" si="3"/>
        <v>K</v>
      </c>
    </row>
    <row r="49" spans="2:20" x14ac:dyDescent="0.25">
      <c r="B49" s="311" t="s">
        <v>884</v>
      </c>
      <c r="C49" s="434" t="s">
        <v>929</v>
      </c>
      <c r="D49" s="434" t="s">
        <v>930</v>
      </c>
      <c r="E49" s="434">
        <v>1</v>
      </c>
      <c r="F49" s="435" t="s">
        <v>765</v>
      </c>
      <c r="G49" s="434" t="s">
        <v>839</v>
      </c>
      <c r="H49" s="436" t="s">
        <v>746</v>
      </c>
      <c r="I49" s="406" t="s">
        <v>887</v>
      </c>
      <c r="J49" t="s">
        <v>932</v>
      </c>
      <c r="K49" s="314" t="str">
        <f t="shared" si="0"/>
        <v>LOOKUP</v>
      </c>
      <c r="L49" s="14" t="str">
        <f t="shared" si="1"/>
        <v>AC</v>
      </c>
      <c r="M49" s="14" t="s">
        <v>834</v>
      </c>
      <c r="N49" s="376" t="s">
        <v>1465</v>
      </c>
      <c r="O49" s="14">
        <v>45</v>
      </c>
      <c r="P49" s="14" t="s">
        <v>933</v>
      </c>
      <c r="Q49" s="14" t="str">
        <f t="shared" si="2"/>
        <v>LOOKUP</v>
      </c>
      <c r="R49" s="315" t="s">
        <v>934</v>
      </c>
      <c r="S49" t="s">
        <v>836</v>
      </c>
      <c r="T49" s="316" t="str">
        <f t="shared" si="3"/>
        <v>K</v>
      </c>
    </row>
    <row r="50" spans="2:20" x14ac:dyDescent="0.25">
      <c r="B50" s="311" t="s">
        <v>884</v>
      </c>
      <c r="C50" s="434" t="s">
        <v>935</v>
      </c>
      <c r="D50" s="434" t="s">
        <v>936</v>
      </c>
      <c r="E50" s="434">
        <v>1</v>
      </c>
      <c r="F50" s="435" t="s">
        <v>772</v>
      </c>
      <c r="G50" s="434" t="s">
        <v>831</v>
      </c>
      <c r="H50" s="436" t="s">
        <v>746</v>
      </c>
      <c r="I50" s="406" t="s">
        <v>893</v>
      </c>
      <c r="J50" t="s">
        <v>938</v>
      </c>
      <c r="K50" s="314" t="str">
        <f t="shared" si="0"/>
        <v>LOOKUP</v>
      </c>
      <c r="L50" s="14" t="str">
        <f t="shared" si="1"/>
        <v>AC</v>
      </c>
      <c r="M50" s="14" t="s">
        <v>834</v>
      </c>
      <c r="N50" s="376" t="s">
        <v>1465</v>
      </c>
      <c r="O50" s="14">
        <v>46</v>
      </c>
      <c r="P50" s="14" t="s">
        <v>939</v>
      </c>
      <c r="Q50" s="14" t="str">
        <f t="shared" si="2"/>
        <v>LOOKUP</v>
      </c>
      <c r="R50" s="315" t="s">
        <v>940</v>
      </c>
      <c r="S50" t="s">
        <v>836</v>
      </c>
      <c r="T50" s="316" t="str">
        <f t="shared" si="3"/>
        <v>K</v>
      </c>
    </row>
    <row r="51" spans="2:20" x14ac:dyDescent="0.25">
      <c r="B51" s="311" t="s">
        <v>884</v>
      </c>
      <c r="C51" s="434" t="s">
        <v>941</v>
      </c>
      <c r="D51" s="434" t="s">
        <v>942</v>
      </c>
      <c r="E51" s="434">
        <v>1</v>
      </c>
      <c r="F51" s="435" t="s">
        <v>772</v>
      </c>
      <c r="G51" s="434" t="s">
        <v>839</v>
      </c>
      <c r="H51" s="436" t="s">
        <v>746</v>
      </c>
      <c r="I51" s="406" t="s">
        <v>898</v>
      </c>
      <c r="J51" t="s">
        <v>944</v>
      </c>
      <c r="K51" s="314" t="str">
        <f t="shared" si="0"/>
        <v>LOOKUP</v>
      </c>
      <c r="L51" s="14" t="str">
        <f t="shared" si="1"/>
        <v>AC</v>
      </c>
      <c r="M51" s="14" t="s">
        <v>834</v>
      </c>
      <c r="N51" s="376" t="s">
        <v>1465</v>
      </c>
      <c r="O51" s="14">
        <v>47</v>
      </c>
      <c r="P51" s="14" t="s">
        <v>945</v>
      </c>
      <c r="Q51" s="14" t="str">
        <f t="shared" si="2"/>
        <v>LOOKUP</v>
      </c>
      <c r="R51" s="315" t="s">
        <v>946</v>
      </c>
      <c r="S51" t="s">
        <v>836</v>
      </c>
      <c r="T51" s="316" t="str">
        <f t="shared" si="3"/>
        <v>K</v>
      </c>
    </row>
    <row r="52" spans="2:20" x14ac:dyDescent="0.25">
      <c r="B52" s="311" t="s">
        <v>884</v>
      </c>
      <c r="C52" s="434" t="s">
        <v>947</v>
      </c>
      <c r="D52" s="434" t="s">
        <v>948</v>
      </c>
      <c r="E52" s="434">
        <v>2</v>
      </c>
      <c r="F52" s="435" t="s">
        <v>749</v>
      </c>
      <c r="G52" s="434" t="s">
        <v>831</v>
      </c>
      <c r="H52" s="436" t="s">
        <v>746</v>
      </c>
      <c r="I52" s="406" t="s">
        <v>903</v>
      </c>
      <c r="J52" t="s">
        <v>950</v>
      </c>
      <c r="K52" s="314" t="str">
        <f t="shared" si="0"/>
        <v>LOOKUP</v>
      </c>
      <c r="L52" s="14" t="str">
        <f t="shared" si="1"/>
        <v>AC</v>
      </c>
      <c r="M52" s="14" t="s">
        <v>834</v>
      </c>
      <c r="N52" s="376" t="s">
        <v>1465</v>
      </c>
      <c r="O52" s="14">
        <v>38</v>
      </c>
      <c r="P52" s="14">
        <v>0</v>
      </c>
      <c r="Q52" s="14" t="str">
        <f t="shared" si="2"/>
        <v>LOOKUP</v>
      </c>
      <c r="R52" s="315" t="s">
        <v>951</v>
      </c>
      <c r="S52" t="s">
        <v>836</v>
      </c>
      <c r="T52" s="316" t="str">
        <f t="shared" si="3"/>
        <v>K</v>
      </c>
    </row>
    <row r="53" spans="2:20" x14ac:dyDescent="0.25">
      <c r="B53" s="311" t="s">
        <v>884</v>
      </c>
      <c r="C53" s="434" t="s">
        <v>952</v>
      </c>
      <c r="D53" s="434" t="s">
        <v>953</v>
      </c>
      <c r="E53" s="434">
        <v>2</v>
      </c>
      <c r="F53" s="435" t="s">
        <v>749</v>
      </c>
      <c r="G53" s="434" t="s">
        <v>839</v>
      </c>
      <c r="H53" s="436" t="s">
        <v>746</v>
      </c>
      <c r="I53" s="406" t="s">
        <v>908</v>
      </c>
      <c r="J53" t="s">
        <v>955</v>
      </c>
      <c r="K53" s="314" t="str">
        <f t="shared" si="0"/>
        <v>LOOKUP</v>
      </c>
      <c r="L53" s="14" t="str">
        <f t="shared" si="1"/>
        <v>AC</v>
      </c>
      <c r="M53" s="14" t="s">
        <v>834</v>
      </c>
      <c r="N53" s="376" t="s">
        <v>1465</v>
      </c>
      <c r="O53" s="14">
        <v>39</v>
      </c>
      <c r="P53" s="14">
        <v>1</v>
      </c>
      <c r="Q53" s="14" t="str">
        <f t="shared" si="2"/>
        <v>LOOKUP</v>
      </c>
      <c r="R53" s="315" t="s">
        <v>956</v>
      </c>
      <c r="S53" t="s">
        <v>836</v>
      </c>
      <c r="T53" s="316" t="str">
        <f t="shared" si="3"/>
        <v>K</v>
      </c>
    </row>
    <row r="54" spans="2:20" x14ac:dyDescent="0.25">
      <c r="B54" s="311" t="s">
        <v>890</v>
      </c>
      <c r="C54" t="s">
        <v>957</v>
      </c>
      <c r="D54" t="s">
        <v>958</v>
      </c>
      <c r="E54">
        <v>2</v>
      </c>
      <c r="F54" s="138" t="s">
        <v>750</v>
      </c>
      <c r="G54" t="s">
        <v>831</v>
      </c>
      <c r="H54" s="312" t="s">
        <v>746</v>
      </c>
      <c r="I54" s="313" t="s">
        <v>959</v>
      </c>
      <c r="J54" t="s">
        <v>960</v>
      </c>
      <c r="K54" s="314" t="str">
        <f t="shared" si="0"/>
        <v>LOOKUP</v>
      </c>
      <c r="L54" s="14" t="str">
        <f t="shared" si="1"/>
        <v>AC</v>
      </c>
      <c r="M54" s="14" t="s">
        <v>834</v>
      </c>
      <c r="N54" s="376" t="s">
        <v>1465</v>
      </c>
      <c r="O54" s="14">
        <v>40</v>
      </c>
      <c r="P54" s="14">
        <v>8</v>
      </c>
      <c r="Q54" s="14" t="str">
        <f t="shared" si="2"/>
        <v>LOOKUP</v>
      </c>
      <c r="R54" s="315" t="s">
        <v>961</v>
      </c>
      <c r="S54" t="s">
        <v>836</v>
      </c>
      <c r="T54" s="316" t="str">
        <f t="shared" si="3"/>
        <v>K</v>
      </c>
    </row>
    <row r="55" spans="2:20" x14ac:dyDescent="0.25">
      <c r="B55" s="311" t="s">
        <v>890</v>
      </c>
      <c r="C55" t="s">
        <v>962</v>
      </c>
      <c r="D55" t="s">
        <v>963</v>
      </c>
      <c r="E55">
        <v>2</v>
      </c>
      <c r="F55" s="138" t="s">
        <v>750</v>
      </c>
      <c r="G55" t="s">
        <v>839</v>
      </c>
      <c r="H55" s="312" t="s">
        <v>746</v>
      </c>
      <c r="I55" s="313" t="s">
        <v>964</v>
      </c>
      <c r="J55" t="s">
        <v>965</v>
      </c>
      <c r="K55" s="314" t="str">
        <f t="shared" si="0"/>
        <v>LOOKUP</v>
      </c>
      <c r="L55" s="14" t="str">
        <f t="shared" si="1"/>
        <v>AC</v>
      </c>
      <c r="M55" s="14" t="s">
        <v>834</v>
      </c>
      <c r="N55" s="376" t="s">
        <v>1465</v>
      </c>
      <c r="O55" s="14">
        <v>41</v>
      </c>
      <c r="P55" s="14">
        <v>9</v>
      </c>
      <c r="Q55" s="14" t="str">
        <f t="shared" si="2"/>
        <v>LOOKUP</v>
      </c>
      <c r="R55" s="315" t="s">
        <v>966</v>
      </c>
      <c r="S55" t="s">
        <v>836</v>
      </c>
      <c r="T55" s="316" t="str">
        <f t="shared" si="3"/>
        <v>K</v>
      </c>
    </row>
    <row r="56" spans="2:20" x14ac:dyDescent="0.25">
      <c r="B56" s="311" t="s">
        <v>890</v>
      </c>
      <c r="C56" t="s">
        <v>967</v>
      </c>
      <c r="D56" t="s">
        <v>968</v>
      </c>
      <c r="E56">
        <v>1</v>
      </c>
      <c r="F56" s="138" t="s">
        <v>751</v>
      </c>
      <c r="G56" t="s">
        <v>831</v>
      </c>
      <c r="H56" s="319" t="s">
        <v>805</v>
      </c>
      <c r="I56" s="313" t="s">
        <v>969</v>
      </c>
      <c r="J56" t="s">
        <v>970</v>
      </c>
      <c r="K56" s="314" t="str">
        <f t="shared" si="0"/>
        <v>LOOKUP</v>
      </c>
      <c r="L56" s="14" t="str">
        <f t="shared" si="1"/>
        <v>DC</v>
      </c>
      <c r="M56" s="14">
        <v>2500</v>
      </c>
      <c r="N56" s="376" t="s">
        <v>1465</v>
      </c>
      <c r="O56" s="14">
        <v>48</v>
      </c>
      <c r="P56" s="14">
        <v>10</v>
      </c>
      <c r="Q56" s="14" t="str">
        <f t="shared" si="2"/>
        <v>LOOKUP</v>
      </c>
      <c r="R56" s="315" t="s">
        <v>971</v>
      </c>
      <c r="S56" t="s">
        <v>836</v>
      </c>
      <c r="T56" s="316" t="str">
        <f t="shared" si="3"/>
        <v>K</v>
      </c>
    </row>
    <row r="57" spans="2:20" x14ac:dyDescent="0.25">
      <c r="B57" s="311" t="s">
        <v>890</v>
      </c>
      <c r="C57" t="s">
        <v>972</v>
      </c>
      <c r="D57" t="s">
        <v>973</v>
      </c>
      <c r="E57">
        <v>1</v>
      </c>
      <c r="F57" s="138" t="s">
        <v>751</v>
      </c>
      <c r="G57" t="s">
        <v>839</v>
      </c>
      <c r="H57" s="319" t="s">
        <v>805</v>
      </c>
      <c r="I57" s="313" t="s">
        <v>974</v>
      </c>
      <c r="J57" t="s">
        <v>975</v>
      </c>
      <c r="K57" s="314" t="str">
        <f t="shared" si="0"/>
        <v>LOOKUP</v>
      </c>
      <c r="L57" s="14" t="str">
        <f t="shared" si="1"/>
        <v>DC</v>
      </c>
      <c r="M57" s="14">
        <v>2500</v>
      </c>
      <c r="N57" s="376" t="s">
        <v>1465</v>
      </c>
      <c r="O57" s="14">
        <v>49</v>
      </c>
      <c r="P57" s="14">
        <v>11</v>
      </c>
      <c r="Q57" s="14" t="str">
        <f t="shared" si="2"/>
        <v>LOOKUP</v>
      </c>
      <c r="R57" s="315" t="s">
        <v>976</v>
      </c>
      <c r="S57" t="s">
        <v>836</v>
      </c>
      <c r="T57" s="316" t="str">
        <f t="shared" si="3"/>
        <v>K</v>
      </c>
    </row>
    <row r="58" spans="2:20" x14ac:dyDescent="0.25">
      <c r="B58" s="311" t="s">
        <v>890</v>
      </c>
      <c r="C58" t="s">
        <v>977</v>
      </c>
      <c r="D58" t="s">
        <v>978</v>
      </c>
      <c r="E58">
        <v>1</v>
      </c>
      <c r="F58" s="138" t="s">
        <v>759</v>
      </c>
      <c r="G58" t="s">
        <v>831</v>
      </c>
      <c r="H58" s="319" t="s">
        <v>805</v>
      </c>
      <c r="I58" s="313" t="s">
        <v>979</v>
      </c>
      <c r="J58" t="s">
        <v>980</v>
      </c>
      <c r="K58" s="314" t="str">
        <f t="shared" si="0"/>
        <v>LOOKUP</v>
      </c>
      <c r="L58" s="14" t="str">
        <f t="shared" si="1"/>
        <v>DC</v>
      </c>
      <c r="M58" s="14">
        <v>2500</v>
      </c>
      <c r="N58" s="376" t="s">
        <v>1465</v>
      </c>
      <c r="O58" s="14" t="s">
        <v>981</v>
      </c>
      <c r="P58" s="14">
        <v>12</v>
      </c>
      <c r="Q58" s="14" t="str">
        <f t="shared" si="2"/>
        <v>LOOKUP</v>
      </c>
      <c r="R58" s="315" t="s">
        <v>982</v>
      </c>
      <c r="S58" t="s">
        <v>836</v>
      </c>
      <c r="T58" s="316" t="str">
        <f t="shared" si="3"/>
        <v>K</v>
      </c>
    </row>
    <row r="59" spans="2:20" x14ac:dyDescent="0.25">
      <c r="B59" s="311" t="s">
        <v>983</v>
      </c>
      <c r="C59" t="s">
        <v>984</v>
      </c>
      <c r="D59" t="s">
        <v>985</v>
      </c>
      <c r="E59">
        <v>1</v>
      </c>
      <c r="F59" s="138" t="s">
        <v>766</v>
      </c>
      <c r="G59" t="s">
        <v>831</v>
      </c>
      <c r="H59" s="319" t="s">
        <v>805</v>
      </c>
      <c r="I59" s="313" t="s">
        <v>986</v>
      </c>
      <c r="J59" t="s">
        <v>987</v>
      </c>
      <c r="K59" s="314" t="str">
        <f t="shared" si="0"/>
        <v>LOOKUP</v>
      </c>
      <c r="L59" s="14" t="str">
        <f t="shared" si="1"/>
        <v>DC</v>
      </c>
      <c r="M59" s="14">
        <v>2500</v>
      </c>
      <c r="N59" s="376" t="s">
        <v>1465</v>
      </c>
      <c r="O59" s="14" t="s">
        <v>994</v>
      </c>
      <c r="P59" s="14">
        <v>14</v>
      </c>
      <c r="Q59" s="14" t="str">
        <f t="shared" si="2"/>
        <v>LOOKUP</v>
      </c>
      <c r="R59" s="315" t="s">
        <v>989</v>
      </c>
      <c r="S59" t="s">
        <v>836</v>
      </c>
      <c r="T59" s="316" t="str">
        <f t="shared" si="3"/>
        <v>K</v>
      </c>
    </row>
    <row r="60" spans="2:20" x14ac:dyDescent="0.25">
      <c r="B60" s="311" t="s">
        <v>983</v>
      </c>
      <c r="C60" t="s">
        <v>990</v>
      </c>
      <c r="D60" t="s">
        <v>991</v>
      </c>
      <c r="E60">
        <v>1</v>
      </c>
      <c r="F60" s="138" t="s">
        <v>766</v>
      </c>
      <c r="G60" t="s">
        <v>839</v>
      </c>
      <c r="H60" s="319" t="s">
        <v>805</v>
      </c>
      <c r="I60" s="313" t="s">
        <v>992</v>
      </c>
      <c r="J60" t="s">
        <v>993</v>
      </c>
      <c r="K60" s="314" t="str">
        <f t="shared" si="0"/>
        <v>LOOKUP</v>
      </c>
      <c r="L60" s="14" t="str">
        <f t="shared" si="1"/>
        <v>DC</v>
      </c>
      <c r="M60" s="14">
        <v>2500</v>
      </c>
      <c r="N60" s="376" t="s">
        <v>1465</v>
      </c>
      <c r="O60" s="14" t="s">
        <v>1000</v>
      </c>
      <c r="P60" s="14">
        <v>15</v>
      </c>
      <c r="Q60" s="14" t="str">
        <f t="shared" si="2"/>
        <v>LOOKUP</v>
      </c>
      <c r="R60" s="315" t="s">
        <v>995</v>
      </c>
      <c r="S60" t="s">
        <v>836</v>
      </c>
      <c r="T60" s="316" t="str">
        <f t="shared" si="3"/>
        <v>K</v>
      </c>
    </row>
    <row r="61" spans="2:20" x14ac:dyDescent="0.25">
      <c r="B61" s="311" t="s">
        <v>983</v>
      </c>
      <c r="C61" t="s">
        <v>996</v>
      </c>
      <c r="D61" t="s">
        <v>997</v>
      </c>
      <c r="E61">
        <v>1</v>
      </c>
      <c r="F61" s="138" t="s">
        <v>773</v>
      </c>
      <c r="G61" t="s">
        <v>831</v>
      </c>
      <c r="H61" s="319" t="s">
        <v>805</v>
      </c>
      <c r="I61" s="313" t="s">
        <v>998</v>
      </c>
      <c r="J61" t="s">
        <v>999</v>
      </c>
      <c r="K61" s="314" t="str">
        <f t="shared" si="0"/>
        <v>LOOKUP</v>
      </c>
      <c r="L61" s="14" t="str">
        <f t="shared" si="1"/>
        <v>DC</v>
      </c>
      <c r="M61" s="14">
        <v>2500</v>
      </c>
      <c r="N61" s="376" t="s">
        <v>1465</v>
      </c>
      <c r="O61" s="14" t="s">
        <v>1006</v>
      </c>
      <c r="P61" s="14">
        <v>16</v>
      </c>
      <c r="Q61" s="14" t="str">
        <f t="shared" si="2"/>
        <v>LOOKUP</v>
      </c>
      <c r="R61" s="315" t="s">
        <v>1001</v>
      </c>
      <c r="S61" t="s">
        <v>836</v>
      </c>
      <c r="T61" s="316" t="str">
        <f t="shared" si="3"/>
        <v>K</v>
      </c>
    </row>
    <row r="62" spans="2:20" x14ac:dyDescent="0.25">
      <c r="B62" s="311" t="s">
        <v>983</v>
      </c>
      <c r="C62" t="s">
        <v>1002</v>
      </c>
      <c r="D62" t="s">
        <v>1003</v>
      </c>
      <c r="E62">
        <v>1</v>
      </c>
      <c r="F62" s="138" t="s">
        <v>773</v>
      </c>
      <c r="G62" t="s">
        <v>839</v>
      </c>
      <c r="H62" s="319" t="s">
        <v>805</v>
      </c>
      <c r="I62" s="313" t="s">
        <v>1004</v>
      </c>
      <c r="J62" t="s">
        <v>1005</v>
      </c>
      <c r="K62" s="314" t="str">
        <f t="shared" si="0"/>
        <v>LOOKUP</v>
      </c>
      <c r="L62" s="14" t="str">
        <f t="shared" si="1"/>
        <v>DC</v>
      </c>
      <c r="M62" s="14">
        <v>2500</v>
      </c>
      <c r="N62" s="376" t="s">
        <v>1465</v>
      </c>
      <c r="O62" s="14" t="s">
        <v>1022</v>
      </c>
      <c r="P62" s="376">
        <v>17</v>
      </c>
      <c r="Q62" s="14" t="str">
        <f t="shared" si="2"/>
        <v>LOOKUP</v>
      </c>
      <c r="R62" s="315" t="s">
        <v>1007</v>
      </c>
      <c r="S62" t="s">
        <v>836</v>
      </c>
      <c r="T62" s="316" t="str">
        <f t="shared" si="3"/>
        <v>K</v>
      </c>
    </row>
    <row r="63" spans="2:20" x14ac:dyDescent="0.25">
      <c r="B63" s="311" t="s">
        <v>983</v>
      </c>
      <c r="C63" t="s">
        <v>1008</v>
      </c>
      <c r="D63" t="s">
        <v>1009</v>
      </c>
      <c r="E63">
        <v>2</v>
      </c>
      <c r="F63" s="138" t="s">
        <v>758</v>
      </c>
      <c r="G63" t="s">
        <v>831</v>
      </c>
      <c r="H63" s="312" t="s">
        <v>746</v>
      </c>
      <c r="I63" s="313" t="s">
        <v>1010</v>
      </c>
      <c r="J63" t="s">
        <v>1011</v>
      </c>
      <c r="K63" s="314" t="str">
        <f t="shared" si="0"/>
        <v>LOOKUP</v>
      </c>
      <c r="L63" s="14" t="str">
        <f t="shared" si="1"/>
        <v>AC</v>
      </c>
      <c r="M63" s="14" t="s">
        <v>834</v>
      </c>
      <c r="N63" s="376" t="s">
        <v>1465</v>
      </c>
      <c r="O63" s="14">
        <v>42</v>
      </c>
      <c r="P63" s="14" t="s">
        <v>915</v>
      </c>
      <c r="Q63" s="14" t="str">
        <f t="shared" si="2"/>
        <v>LOOKUP</v>
      </c>
      <c r="R63" s="315" t="s">
        <v>1012</v>
      </c>
      <c r="S63" t="s">
        <v>836</v>
      </c>
      <c r="T63" s="316" t="str">
        <f t="shared" si="3"/>
        <v>K</v>
      </c>
    </row>
    <row r="64" spans="2:20" x14ac:dyDescent="0.25">
      <c r="B64" s="311" t="s">
        <v>983</v>
      </c>
      <c r="C64" t="s">
        <v>1013</v>
      </c>
      <c r="D64" t="s">
        <v>1014</v>
      </c>
      <c r="E64">
        <v>2</v>
      </c>
      <c r="F64" s="138" t="s">
        <v>758</v>
      </c>
      <c r="G64" t="s">
        <v>839</v>
      </c>
      <c r="H64" s="312" t="s">
        <v>746</v>
      </c>
      <c r="I64" s="313" t="s">
        <v>1015</v>
      </c>
      <c r="J64" t="s">
        <v>1016</v>
      </c>
      <c r="K64" s="314" t="str">
        <f t="shared" ref="K64:K89" si="4">IF(H64="TR", $X$24, IF(H64="SG", $X$25, IF(H64="TP",$X$26, IF( H64="LC",$X$27, IF( H64="HS",$X$28,$X$29)))))</f>
        <v>LOOKUP</v>
      </c>
      <c r="L64" s="14" t="str">
        <f t="shared" ref="L64:L89" si="5">IF(H64="TR", $V$24, IF(H64="SG", $V$25, IF(H64="TP",$V$26, IF( H64="LC",$V$27, IF( H64="HS",$V$28,$V$29)))))</f>
        <v>AC</v>
      </c>
      <c r="M64" s="14" t="s">
        <v>834</v>
      </c>
      <c r="N64" s="376" t="s">
        <v>1465</v>
      </c>
      <c r="O64" s="14">
        <v>43</v>
      </c>
      <c r="P64" s="14" t="s">
        <v>921</v>
      </c>
      <c r="Q64" s="14" t="str">
        <f t="shared" ref="Q64:Q89" si="6">IF(H64="TR", $X$24, IF(H64="SG", $X$25, IF(H64="TP",$X$26, IF( H64="LC",$X$27, IF( H64="HS",$X$28,$X$29)))))</f>
        <v>LOOKUP</v>
      </c>
      <c r="R64" s="315" t="s">
        <v>1017</v>
      </c>
      <c r="S64" t="s">
        <v>836</v>
      </c>
      <c r="T64" s="316" t="str">
        <f t="shared" ref="T64:T89" si="7">IF(H64="TR", $Y$24, IF(H64="SG", $Y$25, IF(H64="TP", $Y$26, IF(H64="LC",$Y$27, IF( H64="HS",$Y$28,$Y$29)))))</f>
        <v>K</v>
      </c>
    </row>
    <row r="65" spans="2:20" x14ac:dyDescent="0.25">
      <c r="B65" s="311" t="s">
        <v>983</v>
      </c>
      <c r="C65" t="s">
        <v>1018</v>
      </c>
      <c r="D65" t="s">
        <v>1019</v>
      </c>
      <c r="E65">
        <v>1</v>
      </c>
      <c r="F65" s="138" t="s">
        <v>752</v>
      </c>
      <c r="G65" t="s">
        <v>831</v>
      </c>
      <c r="H65" s="319" t="s">
        <v>805</v>
      </c>
      <c r="I65" s="313" t="s">
        <v>1020</v>
      </c>
      <c r="J65" t="s">
        <v>1021</v>
      </c>
      <c r="K65" s="314" t="str">
        <f t="shared" si="4"/>
        <v>LOOKUP</v>
      </c>
      <c r="L65" s="14" t="str">
        <f t="shared" si="5"/>
        <v>DC</v>
      </c>
      <c r="M65" s="14">
        <v>2500</v>
      </c>
      <c r="N65" s="376" t="s">
        <v>1465</v>
      </c>
      <c r="O65" s="14">
        <v>50</v>
      </c>
      <c r="P65" s="14">
        <v>18</v>
      </c>
      <c r="Q65" s="14" t="str">
        <f t="shared" si="6"/>
        <v>LOOKUP</v>
      </c>
      <c r="R65" s="315" t="s">
        <v>1023</v>
      </c>
      <c r="S65" t="s">
        <v>836</v>
      </c>
      <c r="T65" s="316" t="str">
        <f t="shared" si="7"/>
        <v>K</v>
      </c>
    </row>
    <row r="66" spans="2:20" x14ac:dyDescent="0.25">
      <c r="B66" s="311" t="s">
        <v>1024</v>
      </c>
      <c r="C66" t="s">
        <v>1025</v>
      </c>
      <c r="D66" t="s">
        <v>1026</v>
      </c>
      <c r="E66">
        <v>1</v>
      </c>
      <c r="F66" s="138" t="s">
        <v>760</v>
      </c>
      <c r="G66" t="s">
        <v>831</v>
      </c>
      <c r="H66" s="319" t="s">
        <v>805</v>
      </c>
      <c r="I66" s="313" t="s">
        <v>1027</v>
      </c>
      <c r="J66" t="s">
        <v>1028</v>
      </c>
      <c r="K66" s="314" t="str">
        <f t="shared" si="4"/>
        <v>LOOKUP</v>
      </c>
      <c r="L66" s="14" t="str">
        <f t="shared" si="5"/>
        <v>DC</v>
      </c>
      <c r="M66" s="14">
        <v>2500</v>
      </c>
      <c r="N66" s="376" t="s">
        <v>1465</v>
      </c>
      <c r="O66" s="14">
        <v>52</v>
      </c>
      <c r="P66" s="14" t="s">
        <v>1039</v>
      </c>
      <c r="Q66" s="14" t="str">
        <f t="shared" si="6"/>
        <v>LOOKUP</v>
      </c>
      <c r="R66" s="315" t="s">
        <v>1029</v>
      </c>
      <c r="S66" t="s">
        <v>836</v>
      </c>
      <c r="T66" s="316" t="str">
        <f t="shared" si="7"/>
        <v>K</v>
      </c>
    </row>
    <row r="67" spans="2:20" x14ac:dyDescent="0.25">
      <c r="B67" s="311" t="s">
        <v>1024</v>
      </c>
      <c r="C67" t="s">
        <v>1030</v>
      </c>
      <c r="D67" t="s">
        <v>1031</v>
      </c>
      <c r="E67">
        <v>1</v>
      </c>
      <c r="F67" s="138" t="s">
        <v>760</v>
      </c>
      <c r="G67" t="s">
        <v>839</v>
      </c>
      <c r="H67" s="319" t="s">
        <v>805</v>
      </c>
      <c r="I67" s="313" t="s">
        <v>1032</v>
      </c>
      <c r="J67" t="s">
        <v>1033</v>
      </c>
      <c r="K67" s="314" t="str">
        <f t="shared" si="4"/>
        <v>LOOKUP</v>
      </c>
      <c r="L67" s="14" t="str">
        <f t="shared" si="5"/>
        <v>DC</v>
      </c>
      <c r="M67" s="14">
        <v>2500</v>
      </c>
      <c r="N67" s="376" t="s">
        <v>1465</v>
      </c>
      <c r="O67" s="14">
        <v>53</v>
      </c>
      <c r="P67" s="14" t="s">
        <v>1045</v>
      </c>
      <c r="Q67" s="14" t="str">
        <f t="shared" si="6"/>
        <v>LOOKUP</v>
      </c>
      <c r="R67" s="315" t="s">
        <v>1034</v>
      </c>
      <c r="S67" t="s">
        <v>836</v>
      </c>
      <c r="T67" s="316" t="str">
        <f t="shared" si="7"/>
        <v>K</v>
      </c>
    </row>
    <row r="68" spans="2:20" x14ac:dyDescent="0.25">
      <c r="B68" s="311" t="s">
        <v>1024</v>
      </c>
      <c r="C68" t="s">
        <v>1035</v>
      </c>
      <c r="D68" t="s">
        <v>1036</v>
      </c>
      <c r="E68">
        <v>1</v>
      </c>
      <c r="F68" s="138" t="s">
        <v>767</v>
      </c>
      <c r="G68" t="s">
        <v>831</v>
      </c>
      <c r="H68" s="319" t="s">
        <v>805</v>
      </c>
      <c r="I68" s="313" t="s">
        <v>1037</v>
      </c>
      <c r="J68" t="s">
        <v>1038</v>
      </c>
      <c r="K68" s="314" t="str">
        <f t="shared" si="4"/>
        <v>LOOKUP</v>
      </c>
      <c r="L68" s="14" t="str">
        <f t="shared" si="5"/>
        <v>DC</v>
      </c>
      <c r="M68" s="14">
        <v>2500</v>
      </c>
      <c r="N68" s="376" t="s">
        <v>1465</v>
      </c>
      <c r="O68" s="14">
        <v>54</v>
      </c>
      <c r="P68" s="14" t="s">
        <v>1051</v>
      </c>
      <c r="Q68" s="14" t="str">
        <f t="shared" si="6"/>
        <v>LOOKUP</v>
      </c>
      <c r="R68" s="315" t="s">
        <v>1040</v>
      </c>
      <c r="S68" t="s">
        <v>836</v>
      </c>
      <c r="T68" s="316" t="str">
        <f t="shared" si="7"/>
        <v>K</v>
      </c>
    </row>
    <row r="69" spans="2:20" x14ac:dyDescent="0.25">
      <c r="B69" s="311" t="s">
        <v>1024</v>
      </c>
      <c r="C69" t="s">
        <v>1041</v>
      </c>
      <c r="D69" t="s">
        <v>1042</v>
      </c>
      <c r="E69">
        <v>1</v>
      </c>
      <c r="F69" s="138" t="s">
        <v>767</v>
      </c>
      <c r="G69" t="s">
        <v>839</v>
      </c>
      <c r="H69" s="319" t="s">
        <v>805</v>
      </c>
      <c r="I69" s="313" t="s">
        <v>1043</v>
      </c>
      <c r="J69" t="s">
        <v>1044</v>
      </c>
      <c r="K69" s="314" t="str">
        <f t="shared" si="4"/>
        <v>LOOKUP</v>
      </c>
      <c r="L69" s="14" t="str">
        <f t="shared" si="5"/>
        <v>DC</v>
      </c>
      <c r="M69" s="14">
        <v>2500</v>
      </c>
      <c r="N69" s="376" t="s">
        <v>1465</v>
      </c>
      <c r="O69" s="14">
        <v>55</v>
      </c>
      <c r="P69" s="14" t="s">
        <v>1057</v>
      </c>
      <c r="Q69" s="14" t="str">
        <f t="shared" si="6"/>
        <v>LOOKUP</v>
      </c>
      <c r="R69" s="315" t="s">
        <v>1046</v>
      </c>
      <c r="S69" t="s">
        <v>836</v>
      </c>
      <c r="T69" s="316" t="str">
        <f t="shared" si="7"/>
        <v>K</v>
      </c>
    </row>
    <row r="70" spans="2:20" x14ac:dyDescent="0.25">
      <c r="B70" s="311" t="s">
        <v>1024</v>
      </c>
      <c r="C70" t="s">
        <v>1047</v>
      </c>
      <c r="D70" t="s">
        <v>1048</v>
      </c>
      <c r="E70">
        <v>1</v>
      </c>
      <c r="F70" s="138" t="s">
        <v>774</v>
      </c>
      <c r="G70" t="s">
        <v>831</v>
      </c>
      <c r="H70" s="319" t="s">
        <v>805</v>
      </c>
      <c r="I70" s="313" t="s">
        <v>1049</v>
      </c>
      <c r="J70" t="s">
        <v>1050</v>
      </c>
      <c r="K70" s="314" t="str">
        <f t="shared" si="4"/>
        <v>LOOKUP</v>
      </c>
      <c r="L70" s="14" t="str">
        <f t="shared" si="5"/>
        <v>DC</v>
      </c>
      <c r="M70" s="14">
        <v>2500</v>
      </c>
      <c r="N70" s="376" t="s">
        <v>1465</v>
      </c>
      <c r="O70" s="14">
        <v>56</v>
      </c>
      <c r="P70" s="376" t="s">
        <v>1437</v>
      </c>
      <c r="Q70" s="14" t="str">
        <f t="shared" si="6"/>
        <v>LOOKUP</v>
      </c>
      <c r="R70" s="315" t="s">
        <v>1052</v>
      </c>
      <c r="S70" t="s">
        <v>836</v>
      </c>
      <c r="T70" s="316" t="str">
        <f t="shared" si="7"/>
        <v>K</v>
      </c>
    </row>
    <row r="71" spans="2:20" x14ac:dyDescent="0.25">
      <c r="B71" s="311" t="s">
        <v>1024</v>
      </c>
      <c r="C71" t="s">
        <v>1053</v>
      </c>
      <c r="D71" t="s">
        <v>1054</v>
      </c>
      <c r="E71">
        <v>1</v>
      </c>
      <c r="F71" s="138" t="s">
        <v>774</v>
      </c>
      <c r="G71" t="s">
        <v>839</v>
      </c>
      <c r="H71" s="319" t="s">
        <v>805</v>
      </c>
      <c r="I71" s="313" t="s">
        <v>1055</v>
      </c>
      <c r="J71" t="s">
        <v>1056</v>
      </c>
      <c r="K71" s="314" t="str">
        <f t="shared" si="4"/>
        <v>LOOKUP</v>
      </c>
      <c r="L71" s="14" t="str">
        <f t="shared" si="5"/>
        <v>DC</v>
      </c>
      <c r="M71" s="14">
        <v>2500</v>
      </c>
      <c r="N71" s="376" t="s">
        <v>1465</v>
      </c>
      <c r="O71" s="14">
        <v>57</v>
      </c>
      <c r="P71" s="376" t="s">
        <v>1478</v>
      </c>
      <c r="Q71" s="14" t="str">
        <f t="shared" si="6"/>
        <v>LOOKUP</v>
      </c>
      <c r="R71" s="315" t="s">
        <v>1058</v>
      </c>
      <c r="S71" t="s">
        <v>836</v>
      </c>
      <c r="T71" s="316" t="str">
        <f t="shared" si="7"/>
        <v>K</v>
      </c>
    </row>
    <row r="72" spans="2:20" x14ac:dyDescent="0.25">
      <c r="B72" s="311" t="s">
        <v>1024</v>
      </c>
      <c r="C72" t="s">
        <v>1059</v>
      </c>
      <c r="D72" t="s">
        <v>1060</v>
      </c>
      <c r="E72">
        <v>2</v>
      </c>
      <c r="F72" s="138" t="s">
        <v>751</v>
      </c>
      <c r="G72" t="s">
        <v>831</v>
      </c>
      <c r="H72" s="319" t="s">
        <v>805</v>
      </c>
      <c r="I72" s="313" t="s">
        <v>1061</v>
      </c>
      <c r="J72" t="s">
        <v>1062</v>
      </c>
      <c r="K72" s="314" t="str">
        <f t="shared" si="4"/>
        <v>LOOKUP</v>
      </c>
      <c r="L72" s="14" t="str">
        <f t="shared" si="5"/>
        <v>DC</v>
      </c>
      <c r="M72" s="14">
        <v>2500</v>
      </c>
      <c r="N72" s="376" t="s">
        <v>1465</v>
      </c>
      <c r="O72" s="14">
        <v>48</v>
      </c>
      <c r="P72" s="14">
        <v>10</v>
      </c>
      <c r="Q72" s="14" t="str">
        <f t="shared" si="6"/>
        <v>LOOKUP</v>
      </c>
      <c r="R72" s="315" t="s">
        <v>1063</v>
      </c>
      <c r="S72" t="s">
        <v>836</v>
      </c>
      <c r="T72" s="316" t="str">
        <f t="shared" si="7"/>
        <v>K</v>
      </c>
    </row>
    <row r="73" spans="2:20" x14ac:dyDescent="0.25">
      <c r="B73" s="311" t="s">
        <v>1064</v>
      </c>
      <c r="C73" t="s">
        <v>1065</v>
      </c>
      <c r="D73" s="161" t="s">
        <v>1066</v>
      </c>
      <c r="E73">
        <v>1</v>
      </c>
      <c r="F73" s="138" t="s">
        <v>755</v>
      </c>
      <c r="G73" t="s">
        <v>831</v>
      </c>
      <c r="H73" s="320" t="s">
        <v>748</v>
      </c>
      <c r="I73" s="1">
        <v>200610240</v>
      </c>
      <c r="J73" s="161" t="s">
        <v>1067</v>
      </c>
      <c r="K73" s="314" t="str">
        <f t="shared" si="4"/>
        <v>LOOKUP</v>
      </c>
      <c r="L73" s="14" t="str">
        <f t="shared" si="5"/>
        <v>DC</v>
      </c>
      <c r="M73" s="14">
        <f t="shared" ref="M73:M89" si="8">IF(H73="TR", $W$24, IF(H73="SG", $W$25, IF(H73="TP",$W$26, IF( H73="LC",$W$27, IF( H73="HS",$W$28,$W$29)))))</f>
        <v>5</v>
      </c>
      <c r="N73" s="376" t="s">
        <v>1465</v>
      </c>
      <c r="O73" s="14">
        <v>68</v>
      </c>
      <c r="P73" s="14">
        <v>30</v>
      </c>
      <c r="Q73" s="14" t="str">
        <f t="shared" si="6"/>
        <v>LOOKUP</v>
      </c>
      <c r="R73" t="s">
        <v>1068</v>
      </c>
      <c r="S73" t="s">
        <v>836</v>
      </c>
      <c r="T73" s="316" t="str">
        <f t="shared" si="7"/>
        <v>lb</v>
      </c>
    </row>
    <row r="74" spans="2:20" x14ac:dyDescent="0.25">
      <c r="B74" s="311" t="s">
        <v>1064</v>
      </c>
      <c r="C74" t="s">
        <v>1069</v>
      </c>
      <c r="D74" s="83" t="s">
        <v>1070</v>
      </c>
      <c r="E74">
        <v>1</v>
      </c>
      <c r="F74" s="138" t="s">
        <v>755</v>
      </c>
      <c r="G74" t="s">
        <v>839</v>
      </c>
      <c r="H74" s="320" t="s">
        <v>748</v>
      </c>
      <c r="I74" s="1">
        <v>310292</v>
      </c>
      <c r="J74" s="83" t="s">
        <v>1071</v>
      </c>
      <c r="K74" s="314" t="str">
        <f t="shared" si="4"/>
        <v>LOOKUP</v>
      </c>
      <c r="L74" s="14" t="str">
        <f t="shared" si="5"/>
        <v>DC</v>
      </c>
      <c r="M74" s="14">
        <f t="shared" si="8"/>
        <v>5</v>
      </c>
      <c r="N74" s="376" t="s">
        <v>1465</v>
      </c>
      <c r="O74" s="14">
        <v>69</v>
      </c>
      <c r="P74" s="14">
        <v>31</v>
      </c>
      <c r="Q74" s="14" t="str">
        <f t="shared" si="6"/>
        <v>LOOKUP</v>
      </c>
      <c r="R74" t="s">
        <v>1072</v>
      </c>
      <c r="S74" t="s">
        <v>836</v>
      </c>
      <c r="T74" s="316" t="str">
        <f t="shared" si="7"/>
        <v>lb</v>
      </c>
    </row>
    <row r="75" spans="2:20" x14ac:dyDescent="0.25">
      <c r="B75" s="311" t="s">
        <v>1064</v>
      </c>
      <c r="C75" t="s">
        <v>1073</v>
      </c>
      <c r="D75" s="161" t="s">
        <v>1074</v>
      </c>
      <c r="E75">
        <v>1</v>
      </c>
      <c r="F75" s="138" t="s">
        <v>763</v>
      </c>
      <c r="G75" t="s">
        <v>831</v>
      </c>
      <c r="H75" s="320" t="s">
        <v>748</v>
      </c>
      <c r="I75" s="1">
        <v>200610239</v>
      </c>
      <c r="J75" s="161" t="s">
        <v>1075</v>
      </c>
      <c r="K75" s="314" t="str">
        <f t="shared" si="4"/>
        <v>LOOKUP</v>
      </c>
      <c r="L75" s="14" t="str">
        <f t="shared" si="5"/>
        <v>DC</v>
      </c>
      <c r="M75" s="14">
        <f t="shared" si="8"/>
        <v>5</v>
      </c>
      <c r="N75" s="376" t="s">
        <v>1465</v>
      </c>
      <c r="O75" s="14" t="s">
        <v>1076</v>
      </c>
      <c r="P75" s="14">
        <v>32</v>
      </c>
      <c r="Q75" s="14" t="str">
        <f t="shared" si="6"/>
        <v>LOOKUP</v>
      </c>
      <c r="R75" t="s">
        <v>1077</v>
      </c>
      <c r="S75" t="s">
        <v>836</v>
      </c>
      <c r="T75" s="316" t="str">
        <f t="shared" si="7"/>
        <v>lb</v>
      </c>
    </row>
    <row r="76" spans="2:20" x14ac:dyDescent="0.25">
      <c r="B76" s="311" t="s">
        <v>1064</v>
      </c>
      <c r="C76" t="s">
        <v>1078</v>
      </c>
      <c r="D76" s="83" t="s">
        <v>1079</v>
      </c>
      <c r="E76">
        <v>1</v>
      </c>
      <c r="F76" s="138" t="s">
        <v>763</v>
      </c>
      <c r="G76" t="s">
        <v>839</v>
      </c>
      <c r="H76" s="320" t="s">
        <v>748</v>
      </c>
      <c r="I76" s="1">
        <v>310291</v>
      </c>
      <c r="J76" s="83" t="s">
        <v>1080</v>
      </c>
      <c r="K76" s="314" t="str">
        <f t="shared" si="4"/>
        <v>LOOKUP</v>
      </c>
      <c r="L76" s="14" t="str">
        <f t="shared" si="5"/>
        <v>DC</v>
      </c>
      <c r="M76" s="14">
        <f t="shared" si="8"/>
        <v>5</v>
      </c>
      <c r="N76" s="376" t="s">
        <v>1465</v>
      </c>
      <c r="O76" s="14" t="s">
        <v>1081</v>
      </c>
      <c r="P76" s="14">
        <v>33</v>
      </c>
      <c r="Q76" s="14" t="str">
        <f t="shared" si="6"/>
        <v>LOOKUP</v>
      </c>
      <c r="R76" t="s">
        <v>1082</v>
      </c>
      <c r="S76" t="s">
        <v>836</v>
      </c>
      <c r="T76" s="316" t="str">
        <f t="shared" si="7"/>
        <v>lb</v>
      </c>
    </row>
    <row r="77" spans="2:20" x14ac:dyDescent="0.25">
      <c r="B77" s="12" t="s">
        <v>1083</v>
      </c>
      <c r="C77" t="s">
        <v>1084</v>
      </c>
      <c r="D77" s="161" t="s">
        <v>1085</v>
      </c>
      <c r="E77">
        <v>1</v>
      </c>
      <c r="F77" s="138" t="s">
        <v>770</v>
      </c>
      <c r="G77" t="s">
        <v>831</v>
      </c>
      <c r="H77" s="320" t="s">
        <v>748</v>
      </c>
      <c r="I77" s="1">
        <v>200610235</v>
      </c>
      <c r="J77" s="161" t="s">
        <v>1086</v>
      </c>
      <c r="K77" s="314" t="str">
        <f t="shared" si="4"/>
        <v>LOOKUP</v>
      </c>
      <c r="L77" s="14" t="str">
        <f t="shared" si="5"/>
        <v>DC</v>
      </c>
      <c r="M77" s="14">
        <f t="shared" si="8"/>
        <v>5</v>
      </c>
      <c r="N77" s="376" t="s">
        <v>1465</v>
      </c>
      <c r="O77" s="14" t="s">
        <v>1087</v>
      </c>
      <c r="P77" s="14">
        <v>34</v>
      </c>
      <c r="Q77" s="14" t="str">
        <f t="shared" si="6"/>
        <v>LOOKUP</v>
      </c>
      <c r="R77" t="s">
        <v>1088</v>
      </c>
      <c r="S77" t="s">
        <v>836</v>
      </c>
      <c r="T77" s="316" t="str">
        <f t="shared" si="7"/>
        <v>lb</v>
      </c>
    </row>
    <row r="78" spans="2:20" x14ac:dyDescent="0.25">
      <c r="B78" s="12" t="s">
        <v>1083</v>
      </c>
      <c r="C78" t="s">
        <v>1089</v>
      </c>
      <c r="D78" s="83" t="s">
        <v>1090</v>
      </c>
      <c r="E78">
        <v>1</v>
      </c>
      <c r="F78" s="138" t="s">
        <v>770</v>
      </c>
      <c r="G78" t="s">
        <v>839</v>
      </c>
      <c r="H78" s="320" t="s">
        <v>748</v>
      </c>
      <c r="I78" s="1">
        <v>310288</v>
      </c>
      <c r="J78" s="83" t="s">
        <v>1091</v>
      </c>
      <c r="K78" s="314" t="str">
        <f t="shared" si="4"/>
        <v>LOOKUP</v>
      </c>
      <c r="L78" s="14" t="str">
        <f t="shared" si="5"/>
        <v>DC</v>
      </c>
      <c r="M78" s="14">
        <f t="shared" si="8"/>
        <v>5</v>
      </c>
      <c r="N78" s="376" t="s">
        <v>1465</v>
      </c>
      <c r="O78" s="14" t="s">
        <v>1092</v>
      </c>
      <c r="P78" s="14">
        <v>35</v>
      </c>
      <c r="Q78" s="14" t="str">
        <f t="shared" si="6"/>
        <v>LOOKUP</v>
      </c>
      <c r="R78" t="s">
        <v>1093</v>
      </c>
      <c r="S78" t="s">
        <v>836</v>
      </c>
      <c r="T78" s="316" t="str">
        <f t="shared" si="7"/>
        <v>lb</v>
      </c>
    </row>
    <row r="79" spans="2:20" x14ac:dyDescent="0.25">
      <c r="B79" s="12" t="s">
        <v>1083</v>
      </c>
      <c r="C79" t="s">
        <v>1094</v>
      </c>
      <c r="D79" s="161" t="s">
        <v>1095</v>
      </c>
      <c r="E79">
        <v>1</v>
      </c>
      <c r="F79" s="138" t="s">
        <v>777</v>
      </c>
      <c r="G79" t="s">
        <v>831</v>
      </c>
      <c r="H79" s="320" t="s">
        <v>748</v>
      </c>
      <c r="I79" s="1">
        <v>200610233</v>
      </c>
      <c r="J79" s="161" t="s">
        <v>1096</v>
      </c>
      <c r="K79" s="314" t="str">
        <f t="shared" si="4"/>
        <v>LOOKUP</v>
      </c>
      <c r="L79" s="14" t="str">
        <f t="shared" si="5"/>
        <v>DC</v>
      </c>
      <c r="M79" s="14">
        <f t="shared" si="8"/>
        <v>5</v>
      </c>
      <c r="N79" s="376" t="s">
        <v>1465</v>
      </c>
      <c r="O79" s="14" t="s">
        <v>1097</v>
      </c>
      <c r="P79" s="14">
        <v>36</v>
      </c>
      <c r="Q79" s="14" t="str">
        <f t="shared" si="6"/>
        <v>LOOKUP</v>
      </c>
      <c r="R79" t="s">
        <v>1098</v>
      </c>
      <c r="S79" t="s">
        <v>836</v>
      </c>
      <c r="T79" s="316" t="str">
        <f t="shared" si="7"/>
        <v>lb</v>
      </c>
    </row>
    <row r="80" spans="2:20" x14ac:dyDescent="0.25">
      <c r="B80" s="12" t="s">
        <v>1083</v>
      </c>
      <c r="C80" t="s">
        <v>1099</v>
      </c>
      <c r="D80" s="83" t="s">
        <v>1100</v>
      </c>
      <c r="E80">
        <v>1</v>
      </c>
      <c r="F80" s="138" t="s">
        <v>777</v>
      </c>
      <c r="G80" t="s">
        <v>839</v>
      </c>
      <c r="H80" s="320" t="s">
        <v>748</v>
      </c>
      <c r="I80" s="1">
        <v>310287</v>
      </c>
      <c r="J80" s="83" t="s">
        <v>1101</v>
      </c>
      <c r="K80" s="314" t="str">
        <f t="shared" si="4"/>
        <v>LOOKUP</v>
      </c>
      <c r="L80" s="14" t="str">
        <f t="shared" si="5"/>
        <v>DC</v>
      </c>
      <c r="M80" s="14">
        <f t="shared" si="8"/>
        <v>5</v>
      </c>
      <c r="N80" s="376" t="s">
        <v>1465</v>
      </c>
      <c r="O80" s="14" t="s">
        <v>1102</v>
      </c>
      <c r="P80" s="14">
        <v>37</v>
      </c>
      <c r="Q80" s="14" t="str">
        <f t="shared" si="6"/>
        <v>LOOKUP</v>
      </c>
      <c r="R80" t="s">
        <v>1103</v>
      </c>
      <c r="S80" t="s">
        <v>836</v>
      </c>
      <c r="T80" s="316" t="str">
        <f t="shared" si="7"/>
        <v>lb</v>
      </c>
    </row>
    <row r="81" spans="2:20" x14ac:dyDescent="0.25">
      <c r="B81" s="12" t="s">
        <v>1104</v>
      </c>
      <c r="C81" t="s">
        <v>1105</v>
      </c>
      <c r="D81" s="161" t="s">
        <v>1106</v>
      </c>
      <c r="E81">
        <v>2</v>
      </c>
      <c r="F81" s="138" t="s">
        <v>755</v>
      </c>
      <c r="G81" t="s">
        <v>831</v>
      </c>
      <c r="H81" s="320" t="s">
        <v>748</v>
      </c>
      <c r="I81" s="1">
        <v>200610237</v>
      </c>
      <c r="J81" s="161" t="s">
        <v>1107</v>
      </c>
      <c r="K81" s="314" t="str">
        <f t="shared" si="4"/>
        <v>LOOKUP</v>
      </c>
      <c r="L81" s="14" t="str">
        <f t="shared" si="5"/>
        <v>DC</v>
      </c>
      <c r="M81" s="14">
        <f t="shared" si="8"/>
        <v>5</v>
      </c>
      <c r="N81" s="376" t="s">
        <v>1465</v>
      </c>
      <c r="O81" s="14">
        <v>68</v>
      </c>
      <c r="P81" s="14">
        <v>30</v>
      </c>
      <c r="Q81" s="14" t="str">
        <f t="shared" si="6"/>
        <v>LOOKUP</v>
      </c>
      <c r="R81" t="s">
        <v>1108</v>
      </c>
      <c r="S81" t="s">
        <v>836</v>
      </c>
      <c r="T81" s="316" t="str">
        <f t="shared" si="7"/>
        <v>lb</v>
      </c>
    </row>
    <row r="82" spans="2:20" x14ac:dyDescent="0.25">
      <c r="B82" s="12" t="s">
        <v>1104</v>
      </c>
      <c r="C82" t="s">
        <v>1109</v>
      </c>
      <c r="D82" s="83" t="s">
        <v>1110</v>
      </c>
      <c r="E82">
        <v>2</v>
      </c>
      <c r="F82" s="138" t="s">
        <v>755</v>
      </c>
      <c r="G82" t="s">
        <v>839</v>
      </c>
      <c r="H82" s="320" t="s">
        <v>748</v>
      </c>
      <c r="I82" s="1">
        <v>310290</v>
      </c>
      <c r="J82" s="83" t="s">
        <v>1111</v>
      </c>
      <c r="K82" s="314" t="str">
        <f t="shared" si="4"/>
        <v>LOOKUP</v>
      </c>
      <c r="L82" s="14" t="str">
        <f t="shared" si="5"/>
        <v>DC</v>
      </c>
      <c r="M82" s="14">
        <f t="shared" si="8"/>
        <v>5</v>
      </c>
      <c r="N82" s="376" t="s">
        <v>1465</v>
      </c>
      <c r="O82" s="14">
        <v>69</v>
      </c>
      <c r="P82" s="14">
        <v>31</v>
      </c>
      <c r="Q82" s="14" t="str">
        <f t="shared" si="6"/>
        <v>LOOKUP</v>
      </c>
      <c r="R82" t="s">
        <v>1112</v>
      </c>
      <c r="S82" t="s">
        <v>836</v>
      </c>
      <c r="T82" s="316" t="str">
        <f t="shared" si="7"/>
        <v>lb</v>
      </c>
    </row>
    <row r="83" spans="2:20" x14ac:dyDescent="0.25">
      <c r="B83" s="12" t="s">
        <v>1104</v>
      </c>
      <c r="C83" t="s">
        <v>1113</v>
      </c>
      <c r="D83" s="161" t="s">
        <v>1114</v>
      </c>
      <c r="E83">
        <v>2</v>
      </c>
      <c r="F83" s="138" t="s">
        <v>763</v>
      </c>
      <c r="G83" t="s">
        <v>831</v>
      </c>
      <c r="H83" s="320" t="s">
        <v>748</v>
      </c>
      <c r="I83" s="1">
        <v>201610067</v>
      </c>
      <c r="J83" s="161" t="s">
        <v>1115</v>
      </c>
      <c r="K83" s="314" t="str">
        <f t="shared" si="4"/>
        <v>LOOKUP</v>
      </c>
      <c r="L83" s="14" t="str">
        <f t="shared" si="5"/>
        <v>DC</v>
      </c>
      <c r="M83" s="14">
        <f t="shared" si="8"/>
        <v>5</v>
      </c>
      <c r="N83" s="376" t="s">
        <v>1465</v>
      </c>
      <c r="O83" s="14" t="s">
        <v>1076</v>
      </c>
      <c r="P83" s="14">
        <v>32</v>
      </c>
      <c r="Q83" s="14" t="str">
        <f t="shared" si="6"/>
        <v>LOOKUP</v>
      </c>
      <c r="R83" t="s">
        <v>1116</v>
      </c>
      <c r="S83" t="s">
        <v>836</v>
      </c>
      <c r="T83" s="316" t="str">
        <f t="shared" si="7"/>
        <v>lb</v>
      </c>
    </row>
    <row r="84" spans="2:20" x14ac:dyDescent="0.25">
      <c r="B84" s="12" t="s">
        <v>1104</v>
      </c>
      <c r="C84" t="s">
        <v>1117</v>
      </c>
      <c r="D84" s="83" t="s">
        <v>1118</v>
      </c>
      <c r="E84">
        <v>2</v>
      </c>
      <c r="F84" s="138" t="s">
        <v>763</v>
      </c>
      <c r="G84" t="s">
        <v>839</v>
      </c>
      <c r="H84" s="320" t="s">
        <v>748</v>
      </c>
      <c r="I84" s="1">
        <v>310293</v>
      </c>
      <c r="J84" s="83" t="s">
        <v>1119</v>
      </c>
      <c r="K84" s="314" t="str">
        <f t="shared" si="4"/>
        <v>LOOKUP</v>
      </c>
      <c r="L84" s="14" t="str">
        <f t="shared" si="5"/>
        <v>DC</v>
      </c>
      <c r="M84" s="14">
        <f t="shared" si="8"/>
        <v>5</v>
      </c>
      <c r="N84" s="376" t="s">
        <v>1465</v>
      </c>
      <c r="O84" s="14" t="s">
        <v>1081</v>
      </c>
      <c r="P84" s="14">
        <v>33</v>
      </c>
      <c r="Q84" s="14" t="str">
        <f t="shared" si="6"/>
        <v>LOOKUP</v>
      </c>
      <c r="R84" t="s">
        <v>1120</v>
      </c>
      <c r="S84" t="s">
        <v>836</v>
      </c>
      <c r="T84" s="316" t="str">
        <f t="shared" si="7"/>
        <v>lb</v>
      </c>
    </row>
    <row r="85" spans="2:20" x14ac:dyDescent="0.25">
      <c r="B85" s="12" t="s">
        <v>1121</v>
      </c>
      <c r="C85" t="s">
        <v>1122</v>
      </c>
      <c r="D85" s="161" t="s">
        <v>1123</v>
      </c>
      <c r="E85">
        <v>2</v>
      </c>
      <c r="F85" s="138" t="s">
        <v>770</v>
      </c>
      <c r="G85" t="s">
        <v>831</v>
      </c>
      <c r="H85" s="320" t="s">
        <v>748</v>
      </c>
      <c r="I85" s="1">
        <v>200610236</v>
      </c>
      <c r="J85" s="161" t="s">
        <v>1124</v>
      </c>
      <c r="K85" s="314" t="str">
        <f t="shared" si="4"/>
        <v>LOOKUP</v>
      </c>
      <c r="L85" s="14" t="str">
        <f t="shared" si="5"/>
        <v>DC</v>
      </c>
      <c r="M85" s="14">
        <f t="shared" si="8"/>
        <v>5</v>
      </c>
      <c r="N85" s="376" t="s">
        <v>1465</v>
      </c>
      <c r="O85" s="14" t="s">
        <v>1087</v>
      </c>
      <c r="P85" s="14">
        <v>34</v>
      </c>
      <c r="Q85" s="14" t="str">
        <f t="shared" si="6"/>
        <v>LOOKUP</v>
      </c>
      <c r="R85" t="s">
        <v>1125</v>
      </c>
      <c r="S85" t="s">
        <v>836</v>
      </c>
      <c r="T85" s="316" t="str">
        <f t="shared" si="7"/>
        <v>lb</v>
      </c>
    </row>
    <row r="86" spans="2:20" x14ac:dyDescent="0.25">
      <c r="B86" s="12" t="s">
        <v>1121</v>
      </c>
      <c r="C86" t="s">
        <v>1126</v>
      </c>
      <c r="D86" s="83" t="s">
        <v>1127</v>
      </c>
      <c r="E86">
        <v>2</v>
      </c>
      <c r="F86" s="138" t="s">
        <v>770</v>
      </c>
      <c r="G86" t="s">
        <v>839</v>
      </c>
      <c r="H86" s="320" t="s">
        <v>748</v>
      </c>
      <c r="I86" s="1">
        <v>310289</v>
      </c>
      <c r="J86" s="83" t="s">
        <v>1128</v>
      </c>
      <c r="K86" s="314" t="str">
        <f t="shared" si="4"/>
        <v>LOOKUP</v>
      </c>
      <c r="L86" s="14" t="str">
        <f t="shared" si="5"/>
        <v>DC</v>
      </c>
      <c r="M86" s="14">
        <f t="shared" si="8"/>
        <v>5</v>
      </c>
      <c r="N86" s="376" t="s">
        <v>1465</v>
      </c>
      <c r="O86" s="14" t="s">
        <v>1092</v>
      </c>
      <c r="P86" s="14">
        <v>35</v>
      </c>
      <c r="Q86" s="14" t="str">
        <f t="shared" si="6"/>
        <v>LOOKUP</v>
      </c>
      <c r="R86" t="s">
        <v>1129</v>
      </c>
      <c r="S86" t="s">
        <v>836</v>
      </c>
      <c r="T86" s="316" t="str">
        <f t="shared" si="7"/>
        <v>lb</v>
      </c>
    </row>
    <row r="87" spans="2:20" x14ac:dyDescent="0.25">
      <c r="B87" s="12" t="s">
        <v>1121</v>
      </c>
      <c r="C87" t="s">
        <v>1130</v>
      </c>
      <c r="D87" s="161" t="s">
        <v>1131</v>
      </c>
      <c r="E87">
        <v>2</v>
      </c>
      <c r="F87" s="138" t="s">
        <v>777</v>
      </c>
      <c r="G87" t="s">
        <v>831</v>
      </c>
      <c r="H87" s="320" t="s">
        <v>748</v>
      </c>
      <c r="I87" s="1">
        <v>200610232</v>
      </c>
      <c r="J87" s="161" t="s">
        <v>1132</v>
      </c>
      <c r="K87" s="314" t="str">
        <f t="shared" si="4"/>
        <v>LOOKUP</v>
      </c>
      <c r="L87" s="14" t="str">
        <f t="shared" si="5"/>
        <v>DC</v>
      </c>
      <c r="M87" s="14">
        <f t="shared" si="8"/>
        <v>5</v>
      </c>
      <c r="N87" s="376" t="s">
        <v>1465</v>
      </c>
      <c r="O87" s="14" t="s">
        <v>1097</v>
      </c>
      <c r="P87" s="14">
        <v>36</v>
      </c>
      <c r="Q87" s="14" t="str">
        <f t="shared" si="6"/>
        <v>LOOKUP</v>
      </c>
      <c r="R87" t="s">
        <v>1133</v>
      </c>
      <c r="S87" t="s">
        <v>836</v>
      </c>
      <c r="T87" s="316" t="str">
        <f t="shared" si="7"/>
        <v>lb</v>
      </c>
    </row>
    <row r="88" spans="2:20" x14ac:dyDescent="0.25">
      <c r="B88" s="12" t="s">
        <v>1121</v>
      </c>
      <c r="C88" t="s">
        <v>1134</v>
      </c>
      <c r="D88" s="83" t="s">
        <v>1135</v>
      </c>
      <c r="E88">
        <v>2</v>
      </c>
      <c r="F88" s="138" t="s">
        <v>777</v>
      </c>
      <c r="G88" t="s">
        <v>839</v>
      </c>
      <c r="H88" s="320" t="s">
        <v>748</v>
      </c>
      <c r="I88" s="1">
        <v>310277</v>
      </c>
      <c r="J88" s="83" t="s">
        <v>1136</v>
      </c>
      <c r="K88" s="314" t="str">
        <f t="shared" si="4"/>
        <v>LOOKUP</v>
      </c>
      <c r="L88" s="14" t="str">
        <f t="shared" si="5"/>
        <v>DC</v>
      </c>
      <c r="M88" s="14">
        <f t="shared" si="8"/>
        <v>5</v>
      </c>
      <c r="N88" s="376" t="s">
        <v>1465</v>
      </c>
      <c r="O88" s="14" t="s">
        <v>1102</v>
      </c>
      <c r="P88" s="14">
        <v>37</v>
      </c>
      <c r="Q88" s="14" t="str">
        <f t="shared" si="6"/>
        <v>LOOKUP</v>
      </c>
      <c r="R88" t="s">
        <v>1137</v>
      </c>
      <c r="S88" t="s">
        <v>836</v>
      </c>
      <c r="T88" s="316" t="str">
        <f t="shared" si="7"/>
        <v>lb</v>
      </c>
    </row>
    <row r="89" spans="2:20" x14ac:dyDescent="0.25">
      <c r="B89" s="12" t="s">
        <v>1138</v>
      </c>
      <c r="C89" t="s">
        <v>1139</v>
      </c>
      <c r="D89" t="s">
        <v>1139</v>
      </c>
      <c r="E89">
        <v>2</v>
      </c>
      <c r="F89" s="138" t="s">
        <v>753</v>
      </c>
      <c r="G89" t="s">
        <v>831</v>
      </c>
      <c r="H89" s="321" t="s">
        <v>779</v>
      </c>
      <c r="J89" t="s">
        <v>1429</v>
      </c>
      <c r="K89" s="314" t="str">
        <f t="shared" si="4"/>
        <v>LOOKUP</v>
      </c>
      <c r="L89" s="14" t="str">
        <f t="shared" si="5"/>
        <v>DC</v>
      </c>
      <c r="M89" s="14">
        <f t="shared" si="8"/>
        <v>2.5</v>
      </c>
      <c r="N89" s="14" t="s">
        <v>1466</v>
      </c>
      <c r="O89" s="376">
        <v>56</v>
      </c>
      <c r="P89" s="376" t="s">
        <v>1437</v>
      </c>
      <c r="Q89" s="14" t="str">
        <f t="shared" si="6"/>
        <v>LOOKUP</v>
      </c>
      <c r="R89" t="s">
        <v>1140</v>
      </c>
      <c r="S89" t="s">
        <v>836</v>
      </c>
      <c r="T89" s="316" t="str">
        <f t="shared" si="7"/>
        <v>G</v>
      </c>
    </row>
    <row r="90" spans="2:20" x14ac:dyDescent="0.25">
      <c r="B90" s="12" t="s">
        <v>1138</v>
      </c>
      <c r="C90" t="s">
        <v>1427</v>
      </c>
      <c r="D90" t="s">
        <v>1427</v>
      </c>
      <c r="E90">
        <v>2</v>
      </c>
      <c r="F90" s="138" t="s">
        <v>761</v>
      </c>
      <c r="G90" t="s">
        <v>831</v>
      </c>
      <c r="H90" s="321" t="s">
        <v>779</v>
      </c>
      <c r="J90" t="s">
        <v>1430</v>
      </c>
      <c r="K90" s="314" t="str">
        <f t="shared" ref="K90" si="9">IF(H90="TR", $X$24, IF(H90="SG", $X$25, IF(H90="TP",$X$26, IF( H90="LC",$X$27, IF( H90="HS",$X$28,$X$29)))))</f>
        <v>LOOKUP</v>
      </c>
      <c r="L90" s="14" t="str">
        <f t="shared" ref="L90" si="10">IF(H90="TR", $V$24, IF(H90="SG", $V$25, IF(H90="TP",$V$26, IF( H90="LC",$V$27, IF( H90="HS",$V$28,$V$29)))))</f>
        <v>DC</v>
      </c>
      <c r="M90" s="14">
        <f t="shared" ref="M90" si="11">IF(H90="TR", $W$24, IF(H90="SG", $W$25, IF(H90="TP",$W$26, IF( H90="LC",$W$27, IF( H90="HS",$W$28,$W$29)))))</f>
        <v>2.5</v>
      </c>
      <c r="N90" s="376" t="s">
        <v>1466</v>
      </c>
      <c r="O90" s="376">
        <v>58</v>
      </c>
      <c r="P90" s="376">
        <v>20</v>
      </c>
      <c r="Q90" s="376" t="str">
        <f t="shared" ref="Q90:Q91" si="12">IF(H90="TR", $X$24, IF(H90="SG", $X$25, IF(H90="TP",$X$26, IF( H90="LC",$X$27, IF( H90="HS",$X$28,$X$29)))))</f>
        <v>LOOKUP</v>
      </c>
      <c r="R90" s="375" t="s">
        <v>1438</v>
      </c>
      <c r="S90" s="375" t="s">
        <v>836</v>
      </c>
      <c r="T90" s="377" t="str">
        <f t="shared" ref="T90:T91" si="13">IF(H90="TR", $Y$24, IF(H90="SG", $Y$25, IF(H90="TP", $Y$26, IF(H90="LC",$Y$27, IF( H90="HS",$Y$28,$Y$29)))))</f>
        <v>G</v>
      </c>
    </row>
    <row r="91" spans="2:20" x14ac:dyDescent="0.25">
      <c r="B91" s="367" t="s">
        <v>1432</v>
      </c>
      <c r="C91" t="s">
        <v>1428</v>
      </c>
      <c r="D91" t="s">
        <v>1428</v>
      </c>
      <c r="E91">
        <v>2</v>
      </c>
      <c r="F91" s="138" t="s">
        <v>761</v>
      </c>
      <c r="G91" t="s">
        <v>839</v>
      </c>
      <c r="H91" s="321" t="s">
        <v>779</v>
      </c>
      <c r="J91" t="s">
        <v>1431</v>
      </c>
      <c r="K91" s="314" t="str">
        <f t="shared" ref="K91" si="14">IF(H91="TR", $X$24, IF(H91="SG", $X$25, IF(H91="TP",$X$26, IF( H91="LC",$X$27, IF( H91="HS",$X$28,$X$29)))))</f>
        <v>LOOKUP</v>
      </c>
      <c r="L91" s="14" t="str">
        <f t="shared" ref="L91" si="15">IF(H91="TR", $V$24, IF(H91="SG", $V$25, IF(H91="TP",$V$26, IF( H91="LC",$V$27, IF( H91="HS",$V$28,$V$29)))))</f>
        <v>DC</v>
      </c>
      <c r="M91" s="14">
        <f t="shared" ref="M91" si="16">IF(H91="TR", $W$24, IF(H91="SG", $W$25, IF(H91="TP",$W$26, IF( H91="LC",$W$27, IF( H91="HS",$W$28,$W$29)))))</f>
        <v>2.5</v>
      </c>
      <c r="N91" s="376" t="s">
        <v>1466</v>
      </c>
      <c r="O91" s="376">
        <v>59</v>
      </c>
      <c r="P91" s="376">
        <v>21</v>
      </c>
      <c r="Q91" s="376" t="str">
        <f t="shared" si="12"/>
        <v>LOOKUP</v>
      </c>
      <c r="R91" s="375" t="s">
        <v>1439</v>
      </c>
      <c r="S91" s="375" t="s">
        <v>836</v>
      </c>
      <c r="T91" s="377" t="str">
        <f t="shared" si="13"/>
        <v>G</v>
      </c>
    </row>
    <row r="92" spans="2:20" x14ac:dyDescent="0.25">
      <c r="Q92" s="376"/>
      <c r="R92" s="375"/>
      <c r="S92" s="375"/>
      <c r="T92" s="377"/>
    </row>
  </sheetData>
  <mergeCells count="9">
    <mergeCell ref="B14:B15"/>
    <mergeCell ref="C4:E4"/>
    <mergeCell ref="C5:E5"/>
    <mergeCell ref="F5:G5"/>
    <mergeCell ref="H5:I5"/>
    <mergeCell ref="B8:B9"/>
    <mergeCell ref="C10:E10"/>
    <mergeCell ref="C11:E11"/>
    <mergeCell ref="F11:G11"/>
  </mergeCells>
  <pageMargins left="0" right="0" top="0.5" bottom="0.5" header="0.51180555555555496" footer="0.51180555555555496"/>
  <pageSetup paperSize="17" firstPageNumber="0" orientation="landscape"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24"/>
  <sheetViews>
    <sheetView zoomScale="90" zoomScaleNormal="90" workbookViewId="0">
      <selection activeCell="J36" sqref="J36"/>
    </sheetView>
  </sheetViews>
  <sheetFormatPr defaultRowHeight="15" x14ac:dyDescent="0.25"/>
  <cols>
    <col min="1" max="1" width="5.7109375" customWidth="1"/>
    <col min="2" max="4" width="13.42578125"/>
    <col min="5" max="5" width="25.7109375" style="375" customWidth="1"/>
    <col min="6" max="6" width="4.28515625" customWidth="1"/>
    <col min="7" max="7" width="13.42578125"/>
    <col min="8" max="8" width="13.7109375"/>
    <col min="9" max="9" width="13.42578125"/>
    <col min="10" max="10" width="25.7109375" style="375" customWidth="1"/>
    <col min="11" max="11" width="4.42578125" customWidth="1"/>
    <col min="12" max="12" width="16.28515625" customWidth="1"/>
    <col min="13" max="13" width="12.85546875" customWidth="1"/>
    <col min="14" max="14" width="14.5703125" customWidth="1"/>
    <col min="15" max="15" width="25.7109375" customWidth="1"/>
    <col min="16" max="1022" width="8.5703125"/>
  </cols>
  <sheetData>
    <row r="1" spans="2:15" s="375" customFormat="1" x14ac:dyDescent="0.25"/>
    <row r="2" spans="2:15" s="375" customFormat="1" ht="15.75" x14ac:dyDescent="0.25">
      <c r="B2" s="322">
        <v>42874</v>
      </c>
    </row>
    <row r="3" spans="2:15" ht="15.75" x14ac:dyDescent="0.25">
      <c r="B3" s="322"/>
      <c r="C3" s="322"/>
      <c r="D3" s="322"/>
      <c r="E3" s="322"/>
      <c r="I3" s="322"/>
      <c r="J3" s="322"/>
    </row>
    <row r="4" spans="2:15" ht="18.75" x14ac:dyDescent="0.3">
      <c r="B4" s="148" t="s">
        <v>373</v>
      </c>
      <c r="G4" s="149"/>
    </row>
    <row r="5" spans="2:15" ht="15.75" x14ac:dyDescent="0.25">
      <c r="B5" s="264" t="s">
        <v>1141</v>
      </c>
    </row>
    <row r="6" spans="2:15" ht="15.75" thickBot="1" x14ac:dyDescent="0.3">
      <c r="K6" s="25"/>
      <c r="L6" s="25"/>
    </row>
    <row r="7" spans="2:15" ht="15.75" thickBot="1" x14ac:dyDescent="0.3">
      <c r="B7" s="323" t="s">
        <v>1142</v>
      </c>
      <c r="C7" s="26"/>
      <c r="D7" s="116"/>
      <c r="E7" s="128"/>
      <c r="G7" s="323" t="s">
        <v>1143</v>
      </c>
      <c r="H7" s="116"/>
      <c r="I7" s="116"/>
      <c r="J7" s="324"/>
      <c r="K7" s="325"/>
      <c r="L7" s="323" t="s">
        <v>1393</v>
      </c>
      <c r="M7" s="116"/>
      <c r="N7" s="116"/>
      <c r="O7" s="324"/>
    </row>
    <row r="8" spans="2:15" x14ac:dyDescent="0.25">
      <c r="B8" s="357" t="s">
        <v>817</v>
      </c>
      <c r="C8" s="327" t="s">
        <v>274</v>
      </c>
      <c r="D8" s="387" t="s">
        <v>1144</v>
      </c>
      <c r="E8" s="388" t="s">
        <v>1440</v>
      </c>
      <c r="G8" s="357" t="s">
        <v>817</v>
      </c>
      <c r="H8" s="358" t="s">
        <v>274</v>
      </c>
      <c r="I8" s="358" t="s">
        <v>1144</v>
      </c>
      <c r="J8" s="388" t="s">
        <v>1440</v>
      </c>
      <c r="K8" s="330"/>
      <c r="L8" s="326" t="s">
        <v>817</v>
      </c>
      <c r="M8" s="328" t="s">
        <v>274</v>
      </c>
      <c r="N8" s="358" t="s">
        <v>1144</v>
      </c>
      <c r="O8" s="329" t="s">
        <v>1440</v>
      </c>
    </row>
    <row r="9" spans="2:15" x14ac:dyDescent="0.25">
      <c r="B9" s="331" t="s">
        <v>831</v>
      </c>
      <c r="C9" s="46" t="s">
        <v>196</v>
      </c>
      <c r="D9" s="394" t="s">
        <v>1145</v>
      </c>
      <c r="E9" s="389" t="s">
        <v>1441</v>
      </c>
      <c r="G9" s="331" t="s">
        <v>831</v>
      </c>
      <c r="H9" s="46" t="s">
        <v>204</v>
      </c>
      <c r="I9" s="394" t="s">
        <v>1146</v>
      </c>
      <c r="J9" s="389" t="s">
        <v>1449</v>
      </c>
      <c r="K9" s="37"/>
      <c r="L9" s="331" t="s">
        <v>831</v>
      </c>
      <c r="M9" s="45" t="s">
        <v>1389</v>
      </c>
      <c r="N9" s="395" t="s">
        <v>1420</v>
      </c>
      <c r="O9" s="389" t="s">
        <v>1457</v>
      </c>
    </row>
    <row r="10" spans="2:15" x14ac:dyDescent="0.25">
      <c r="B10" s="332" t="s">
        <v>1147</v>
      </c>
      <c r="C10" s="46" t="s">
        <v>1148</v>
      </c>
      <c r="D10" s="395" t="s">
        <v>1149</v>
      </c>
      <c r="E10" s="390"/>
      <c r="G10" s="332" t="s">
        <v>1147</v>
      </c>
      <c r="H10" s="46" t="s">
        <v>1150</v>
      </c>
      <c r="I10" s="394" t="s">
        <v>1151</v>
      </c>
      <c r="J10" s="390"/>
      <c r="K10" s="37"/>
      <c r="L10" s="332"/>
      <c r="M10" s="45"/>
      <c r="N10" s="395">
        <v>215</v>
      </c>
      <c r="O10" s="390"/>
    </row>
    <row r="11" spans="2:15" x14ac:dyDescent="0.25">
      <c r="B11" s="331" t="s">
        <v>839</v>
      </c>
      <c r="C11" s="46" t="s">
        <v>198</v>
      </c>
      <c r="D11" s="394" t="s">
        <v>1152</v>
      </c>
      <c r="E11" s="391" t="s">
        <v>1442</v>
      </c>
      <c r="G11" s="331" t="s">
        <v>839</v>
      </c>
      <c r="H11" s="46" t="s">
        <v>210</v>
      </c>
      <c r="I11" s="396" t="s">
        <v>1410</v>
      </c>
      <c r="J11" s="391" t="s">
        <v>1450</v>
      </c>
      <c r="K11" s="37"/>
      <c r="L11" s="331" t="s">
        <v>839</v>
      </c>
      <c r="M11" s="45" t="s">
        <v>1390</v>
      </c>
      <c r="N11" s="395" t="s">
        <v>1420</v>
      </c>
      <c r="O11" s="391" t="s">
        <v>1458</v>
      </c>
    </row>
    <row r="12" spans="2:15" x14ac:dyDescent="0.25">
      <c r="B12" s="332" t="s">
        <v>1147</v>
      </c>
      <c r="C12" s="46" t="s">
        <v>1153</v>
      </c>
      <c r="D12" s="394" t="s">
        <v>1154</v>
      </c>
      <c r="E12" s="390"/>
      <c r="G12" s="332" t="s">
        <v>1147</v>
      </c>
      <c r="H12" s="46" t="s">
        <v>1155</v>
      </c>
      <c r="I12" s="396" t="s">
        <v>1411</v>
      </c>
      <c r="J12" s="390"/>
      <c r="K12" s="37"/>
      <c r="L12" s="332"/>
      <c r="M12" s="45"/>
      <c r="N12" s="395">
        <v>216</v>
      </c>
      <c r="O12" s="390"/>
    </row>
    <row r="13" spans="2:15" x14ac:dyDescent="0.25">
      <c r="B13" s="331" t="s">
        <v>1156</v>
      </c>
      <c r="C13" s="46" t="s">
        <v>191</v>
      </c>
      <c r="D13" s="396" t="s">
        <v>1405</v>
      </c>
      <c r="E13" s="391" t="s">
        <v>1443</v>
      </c>
      <c r="G13" s="331" t="s">
        <v>1156</v>
      </c>
      <c r="H13" s="81" t="s">
        <v>212</v>
      </c>
      <c r="I13" s="394" t="s">
        <v>1157</v>
      </c>
      <c r="J13" s="391" t="s">
        <v>1451</v>
      </c>
      <c r="K13" s="37"/>
      <c r="L13" s="331" t="s">
        <v>1156</v>
      </c>
      <c r="M13" s="45" t="s">
        <v>1391</v>
      </c>
      <c r="N13" s="395" t="s">
        <v>1421</v>
      </c>
      <c r="O13" s="391" t="s">
        <v>1459</v>
      </c>
    </row>
    <row r="14" spans="2:15" x14ac:dyDescent="0.25">
      <c r="B14" s="332" t="s">
        <v>1147</v>
      </c>
      <c r="C14" s="46" t="s">
        <v>1158</v>
      </c>
      <c r="D14" s="396" t="s">
        <v>1416</v>
      </c>
      <c r="E14" s="390"/>
      <c r="G14" s="332" t="s">
        <v>1147</v>
      </c>
      <c r="H14" s="81" t="s">
        <v>1159</v>
      </c>
      <c r="I14" s="398" t="s">
        <v>1160</v>
      </c>
      <c r="J14" s="390"/>
      <c r="K14" s="37"/>
      <c r="L14" s="332"/>
      <c r="M14" s="80"/>
      <c r="N14" s="398">
        <v>241</v>
      </c>
      <c r="O14" s="390"/>
    </row>
    <row r="15" spans="2:15" x14ac:dyDescent="0.25">
      <c r="B15" s="331" t="s">
        <v>1161</v>
      </c>
      <c r="C15" s="46" t="s">
        <v>208</v>
      </c>
      <c r="D15" s="396" t="s">
        <v>1406</v>
      </c>
      <c r="E15" s="391" t="s">
        <v>1444</v>
      </c>
      <c r="G15" s="385" t="s">
        <v>1161</v>
      </c>
      <c r="H15" s="386" t="s">
        <v>1469</v>
      </c>
      <c r="I15" s="399">
        <v>211</v>
      </c>
      <c r="J15" s="391" t="s">
        <v>1452</v>
      </c>
      <c r="K15" s="37"/>
      <c r="L15" s="333" t="s">
        <v>1161</v>
      </c>
      <c r="M15" s="45" t="s">
        <v>1392</v>
      </c>
      <c r="N15" s="395" t="s">
        <v>1421</v>
      </c>
      <c r="O15" s="391" t="s">
        <v>1460</v>
      </c>
    </row>
    <row r="16" spans="2:15" x14ac:dyDescent="0.25">
      <c r="B16" s="332" t="s">
        <v>1147</v>
      </c>
      <c r="C16" s="46" t="s">
        <v>1162</v>
      </c>
      <c r="D16" s="396" t="s">
        <v>1407</v>
      </c>
      <c r="E16" s="390"/>
      <c r="G16" s="332" t="s">
        <v>1147</v>
      </c>
      <c r="H16" s="386" t="s">
        <v>1470</v>
      </c>
      <c r="I16" s="399">
        <v>212</v>
      </c>
      <c r="J16" s="390"/>
      <c r="K16" s="37"/>
      <c r="L16" s="332"/>
      <c r="M16" s="45"/>
      <c r="N16" s="395">
        <v>242</v>
      </c>
      <c r="O16" s="390"/>
    </row>
    <row r="17" spans="2:15" x14ac:dyDescent="0.25">
      <c r="B17" s="331" t="s">
        <v>1163</v>
      </c>
      <c r="C17" s="46" t="s">
        <v>206</v>
      </c>
      <c r="D17" s="396" t="s">
        <v>1408</v>
      </c>
      <c r="E17" s="391" t="s">
        <v>1445</v>
      </c>
      <c r="G17" s="331" t="s">
        <v>1163</v>
      </c>
      <c r="H17" s="45" t="s">
        <v>200</v>
      </c>
      <c r="I17" s="396" t="s">
        <v>1412</v>
      </c>
      <c r="J17" s="391" t="s">
        <v>1453</v>
      </c>
      <c r="K17" s="37"/>
      <c r="L17" s="331" t="s">
        <v>1163</v>
      </c>
      <c r="M17" s="45" t="s">
        <v>1382</v>
      </c>
      <c r="N17" s="395">
        <v>205</v>
      </c>
      <c r="O17" s="391" t="s">
        <v>1461</v>
      </c>
    </row>
    <row r="18" spans="2:15" x14ac:dyDescent="0.25">
      <c r="B18" s="332" t="s">
        <v>1147</v>
      </c>
      <c r="C18" s="46" t="s">
        <v>1164</v>
      </c>
      <c r="D18" s="396" t="s">
        <v>1409</v>
      </c>
      <c r="E18" s="390"/>
      <c r="G18" s="332" t="s">
        <v>1419</v>
      </c>
      <c r="H18" s="45"/>
      <c r="I18" s="395"/>
      <c r="J18" s="390"/>
      <c r="K18" s="37"/>
      <c r="L18" s="332" t="s">
        <v>1147</v>
      </c>
      <c r="M18" s="45" t="s">
        <v>1383</v>
      </c>
      <c r="N18" s="395">
        <v>206</v>
      </c>
      <c r="O18" s="390"/>
    </row>
    <row r="19" spans="2:15" x14ac:dyDescent="0.25">
      <c r="B19" s="331" t="s">
        <v>1165</v>
      </c>
      <c r="C19" s="46"/>
      <c r="D19" s="394"/>
      <c r="E19" s="391" t="s">
        <v>1446</v>
      </c>
      <c r="G19" s="331" t="s">
        <v>1165</v>
      </c>
      <c r="H19" s="45" t="s">
        <v>202</v>
      </c>
      <c r="I19" s="396" t="s">
        <v>1413</v>
      </c>
      <c r="J19" s="391" t="s">
        <v>1454</v>
      </c>
      <c r="K19" s="37"/>
      <c r="L19" s="331" t="s">
        <v>1165</v>
      </c>
      <c r="M19" s="80" t="s">
        <v>1384</v>
      </c>
      <c r="N19" s="395">
        <v>213</v>
      </c>
      <c r="O19" s="391" t="s">
        <v>1462</v>
      </c>
    </row>
    <row r="20" spans="2:15" x14ac:dyDescent="0.25">
      <c r="B20" s="332" t="s">
        <v>1147</v>
      </c>
      <c r="C20" s="46"/>
      <c r="D20" s="394"/>
      <c r="E20" s="390"/>
      <c r="G20" s="332" t="s">
        <v>1419</v>
      </c>
      <c r="H20" s="45"/>
      <c r="I20" s="395"/>
      <c r="J20" s="390"/>
      <c r="K20" s="37"/>
      <c r="L20" s="332" t="s">
        <v>1147</v>
      </c>
      <c r="M20" s="80" t="s">
        <v>1385</v>
      </c>
      <c r="N20" s="395">
        <v>214</v>
      </c>
      <c r="O20" s="390"/>
    </row>
    <row r="21" spans="2:15" x14ac:dyDescent="0.25">
      <c r="B21" s="331" t="s">
        <v>809</v>
      </c>
      <c r="C21" s="46" t="s">
        <v>1424</v>
      </c>
      <c r="D21" s="395" t="s">
        <v>1417</v>
      </c>
      <c r="E21" s="391" t="s">
        <v>1447</v>
      </c>
      <c r="G21" s="331" t="s">
        <v>809</v>
      </c>
      <c r="H21" s="46" t="s">
        <v>215</v>
      </c>
      <c r="I21" s="395">
        <v>179</v>
      </c>
      <c r="J21" s="391" t="s">
        <v>1455</v>
      </c>
      <c r="K21" s="37"/>
      <c r="L21" s="331" t="s">
        <v>809</v>
      </c>
      <c r="M21" s="80" t="s">
        <v>1386</v>
      </c>
      <c r="N21" s="395">
        <v>223</v>
      </c>
      <c r="O21" s="391" t="s">
        <v>1463</v>
      </c>
    </row>
    <row r="22" spans="2:15" x14ac:dyDescent="0.25">
      <c r="B22" s="331"/>
      <c r="C22" s="46"/>
      <c r="D22" s="395"/>
      <c r="E22" s="390"/>
      <c r="G22" s="332" t="s">
        <v>1147</v>
      </c>
      <c r="H22" s="46" t="s">
        <v>1166</v>
      </c>
      <c r="I22" s="398">
        <v>180</v>
      </c>
      <c r="J22" s="390"/>
      <c r="K22" s="37"/>
      <c r="L22" s="332" t="s">
        <v>1147</v>
      </c>
      <c r="M22" s="80" t="s">
        <v>1387</v>
      </c>
      <c r="N22" s="398">
        <v>224</v>
      </c>
      <c r="O22" s="390"/>
    </row>
    <row r="23" spans="2:15" x14ac:dyDescent="0.25">
      <c r="B23" s="331" t="s">
        <v>1167</v>
      </c>
      <c r="C23" s="46" t="s">
        <v>1425</v>
      </c>
      <c r="D23" s="394" t="s">
        <v>1418</v>
      </c>
      <c r="E23" s="391" t="s">
        <v>1448</v>
      </c>
      <c r="G23" s="334" t="s">
        <v>1167</v>
      </c>
      <c r="H23" s="46" t="s">
        <v>218</v>
      </c>
      <c r="I23" s="398">
        <v>227</v>
      </c>
      <c r="J23" s="391" t="s">
        <v>1456</v>
      </c>
      <c r="K23" s="37"/>
      <c r="L23" s="334" t="s">
        <v>1167</v>
      </c>
      <c r="M23" s="45" t="s">
        <v>220</v>
      </c>
      <c r="N23" s="395">
        <v>169</v>
      </c>
      <c r="O23" s="391" t="s">
        <v>1464</v>
      </c>
    </row>
    <row r="24" spans="2:15" ht="15.75" thickBot="1" x14ac:dyDescent="0.3">
      <c r="B24" s="335"/>
      <c r="C24" s="54"/>
      <c r="D24" s="397"/>
      <c r="E24" s="393"/>
      <c r="G24" s="335" t="s">
        <v>1147</v>
      </c>
      <c r="H24" s="54" t="s">
        <v>1168</v>
      </c>
      <c r="I24" s="397">
        <v>228</v>
      </c>
      <c r="J24" s="393"/>
      <c r="K24" s="37"/>
      <c r="L24" s="335" t="s">
        <v>1147</v>
      </c>
      <c r="M24" s="54" t="s">
        <v>1388</v>
      </c>
      <c r="N24" s="397">
        <v>170</v>
      </c>
      <c r="O24" s="392"/>
    </row>
  </sheetData>
  <printOptions horizontalCentered="1"/>
  <pageMargins left="0" right="0" top="0.75" bottom="0.75" header="0.51180555555555496" footer="0.51180555555555496"/>
  <pageSetup paperSize="3" scale="95" firstPageNumber="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86"/>
  <sheetViews>
    <sheetView zoomScale="80" zoomScaleNormal="80" workbookViewId="0">
      <selection activeCell="M66" sqref="M66"/>
    </sheetView>
  </sheetViews>
  <sheetFormatPr defaultRowHeight="15" x14ac:dyDescent="0.25"/>
  <cols>
    <col min="1" max="1" width="5.5703125"/>
    <col min="2" max="2" width="6.85546875" style="14"/>
    <col min="3" max="3" width="45"/>
    <col min="4" max="4" width="24.140625"/>
    <col min="5" max="5" width="16.140625"/>
    <col min="6" max="6" width="5.28515625" style="14"/>
    <col min="7" max="7" width="24.42578125"/>
    <col min="8" max="8" width="12.28515625" style="144"/>
    <col min="9" max="9" width="12.140625"/>
    <col min="10" max="10" width="12.28515625"/>
    <col min="11" max="11" width="14.7109375"/>
    <col min="12" max="12" width="8.5703125"/>
    <col min="13" max="14" width="12.28515625"/>
    <col min="15" max="15" width="49.140625"/>
    <col min="16" max="1025" width="8.5703125"/>
  </cols>
  <sheetData>
    <row r="1" spans="2:15" x14ac:dyDescent="0.25">
      <c r="B1"/>
      <c r="F1"/>
      <c r="H1"/>
    </row>
    <row r="2" spans="2:15" s="154" customFormat="1" ht="37.5" customHeight="1" x14ac:dyDescent="0.25">
      <c r="B2" s="155" t="s">
        <v>387</v>
      </c>
      <c r="C2" s="156" t="s">
        <v>388</v>
      </c>
      <c r="D2" s="156" t="s">
        <v>389</v>
      </c>
      <c r="E2" s="156" t="s">
        <v>390</v>
      </c>
      <c r="F2" s="157" t="s">
        <v>391</v>
      </c>
      <c r="G2" s="156" t="s">
        <v>392</v>
      </c>
      <c r="H2" s="158" t="s">
        <v>393</v>
      </c>
      <c r="I2" s="157" t="s">
        <v>394</v>
      </c>
      <c r="J2" s="159" t="s">
        <v>395</v>
      </c>
      <c r="K2" s="159" t="s">
        <v>396</v>
      </c>
      <c r="L2" s="156" t="s">
        <v>397</v>
      </c>
      <c r="M2" s="157" t="s">
        <v>398</v>
      </c>
      <c r="N2" s="157" t="s">
        <v>169</v>
      </c>
      <c r="O2" s="156" t="s">
        <v>4</v>
      </c>
    </row>
    <row r="3" spans="2:15" x14ac:dyDescent="0.25">
      <c r="B3" s="14">
        <v>1</v>
      </c>
      <c r="C3" t="s">
        <v>468</v>
      </c>
      <c r="D3" t="s">
        <v>469</v>
      </c>
      <c r="E3" t="s">
        <v>469</v>
      </c>
      <c r="F3" s="14">
        <v>1</v>
      </c>
      <c r="G3" t="s">
        <v>1169</v>
      </c>
      <c r="H3" s="165">
        <v>0</v>
      </c>
      <c r="I3" s="336">
        <f t="shared" ref="I3:I34" si="0">F3*H3</f>
        <v>0</v>
      </c>
      <c r="J3" t="s">
        <v>470</v>
      </c>
      <c r="L3" t="s">
        <v>470</v>
      </c>
      <c r="N3" s="14" t="s">
        <v>471</v>
      </c>
      <c r="O3" t="s">
        <v>472</v>
      </c>
    </row>
    <row r="4" spans="2:15" x14ac:dyDescent="0.25">
      <c r="B4" s="14">
        <v>2</v>
      </c>
      <c r="C4" t="s">
        <v>473</v>
      </c>
      <c r="F4" s="14">
        <v>3</v>
      </c>
      <c r="H4" s="165">
        <v>300</v>
      </c>
      <c r="I4" s="336">
        <f t="shared" si="0"/>
        <v>900</v>
      </c>
      <c r="O4" t="s">
        <v>1170</v>
      </c>
    </row>
    <row r="5" spans="2:15" x14ac:dyDescent="0.25">
      <c r="B5" s="14">
        <v>3</v>
      </c>
      <c r="C5" t="s">
        <v>399</v>
      </c>
      <c r="D5" t="s">
        <v>400</v>
      </c>
      <c r="E5" t="s">
        <v>401</v>
      </c>
      <c r="F5" s="14">
        <v>2</v>
      </c>
      <c r="G5" t="s">
        <v>402</v>
      </c>
      <c r="H5" s="165">
        <v>478.04</v>
      </c>
      <c r="I5" s="336">
        <f t="shared" si="0"/>
        <v>956.08</v>
      </c>
    </row>
    <row r="6" spans="2:15" x14ac:dyDescent="0.25">
      <c r="B6" s="14">
        <v>4</v>
      </c>
      <c r="C6" t="s">
        <v>403</v>
      </c>
      <c r="D6" t="s">
        <v>400</v>
      </c>
      <c r="E6" t="s">
        <v>404</v>
      </c>
      <c r="F6" s="14">
        <f>F5</f>
        <v>2</v>
      </c>
      <c r="G6" t="s">
        <v>402</v>
      </c>
      <c r="H6" s="165">
        <v>708.18</v>
      </c>
      <c r="I6" s="336">
        <f t="shared" si="0"/>
        <v>1416.36</v>
      </c>
    </row>
    <row r="7" spans="2:15" x14ac:dyDescent="0.25">
      <c r="B7" s="14">
        <v>5</v>
      </c>
      <c r="C7" t="s">
        <v>405</v>
      </c>
      <c r="D7" t="s">
        <v>400</v>
      </c>
      <c r="E7" t="s">
        <v>406</v>
      </c>
      <c r="F7" s="14">
        <v>1</v>
      </c>
      <c r="G7" t="s">
        <v>402</v>
      </c>
      <c r="H7" s="165">
        <v>5964.4</v>
      </c>
      <c r="I7" s="336">
        <f t="shared" si="0"/>
        <v>5964.4</v>
      </c>
    </row>
    <row r="8" spans="2:15" x14ac:dyDescent="0.25">
      <c r="B8" s="14">
        <v>6</v>
      </c>
      <c r="C8" t="s">
        <v>366</v>
      </c>
      <c r="D8" t="s">
        <v>400</v>
      </c>
      <c r="E8" t="s">
        <v>407</v>
      </c>
      <c r="F8" s="14">
        <f>F5</f>
        <v>2</v>
      </c>
      <c r="G8" t="s">
        <v>402</v>
      </c>
      <c r="H8" s="165">
        <v>2123.8000000000002</v>
      </c>
      <c r="I8" s="166">
        <f t="shared" si="0"/>
        <v>4247.6000000000004</v>
      </c>
    </row>
    <row r="9" spans="2:15" x14ac:dyDescent="0.25">
      <c r="B9" s="14">
        <v>7</v>
      </c>
      <c r="C9" t="s">
        <v>408</v>
      </c>
      <c r="D9" t="s">
        <v>400</v>
      </c>
      <c r="E9" t="s">
        <v>409</v>
      </c>
      <c r="F9" s="14">
        <v>1</v>
      </c>
      <c r="G9" t="s">
        <v>402</v>
      </c>
      <c r="H9" s="165">
        <v>2331</v>
      </c>
      <c r="I9" s="166">
        <f t="shared" si="0"/>
        <v>2331</v>
      </c>
      <c r="O9" t="s">
        <v>410</v>
      </c>
    </row>
    <row r="10" spans="2:15" x14ac:dyDescent="0.25">
      <c r="B10" s="14">
        <v>8</v>
      </c>
      <c r="C10" t="s">
        <v>1171</v>
      </c>
      <c r="D10" t="s">
        <v>400</v>
      </c>
      <c r="E10" t="s">
        <v>412</v>
      </c>
      <c r="F10" s="14">
        <v>3</v>
      </c>
      <c r="G10" t="s">
        <v>402</v>
      </c>
      <c r="H10" s="165">
        <v>485.44</v>
      </c>
      <c r="I10" s="166">
        <f t="shared" si="0"/>
        <v>1456.32</v>
      </c>
    </row>
    <row r="11" spans="2:15" x14ac:dyDescent="0.25">
      <c r="B11" s="14">
        <v>9</v>
      </c>
      <c r="C11" t="s">
        <v>1172</v>
      </c>
      <c r="D11" t="s">
        <v>400</v>
      </c>
      <c r="E11" t="s">
        <v>1173</v>
      </c>
      <c r="F11" s="14">
        <f>F10</f>
        <v>3</v>
      </c>
      <c r="G11" t="s">
        <v>402</v>
      </c>
      <c r="H11" s="165">
        <v>5</v>
      </c>
      <c r="I11" s="166">
        <f t="shared" si="0"/>
        <v>15</v>
      </c>
      <c r="O11" t="s">
        <v>417</v>
      </c>
    </row>
    <row r="12" spans="2:15" x14ac:dyDescent="0.25">
      <c r="B12" s="14">
        <v>10</v>
      </c>
      <c r="C12" t="s">
        <v>1174</v>
      </c>
      <c r="D12" t="s">
        <v>400</v>
      </c>
      <c r="E12" t="s">
        <v>414</v>
      </c>
      <c r="F12" s="14">
        <f>'Solenoid Signal I.D.''s'!E116</f>
        <v>1</v>
      </c>
      <c r="G12" t="s">
        <v>402</v>
      </c>
      <c r="H12" s="165">
        <v>1206.2</v>
      </c>
      <c r="I12" s="166">
        <f t="shared" si="0"/>
        <v>1206.2</v>
      </c>
    </row>
    <row r="13" spans="2:15" x14ac:dyDescent="0.25">
      <c r="B13" s="14">
        <v>11</v>
      </c>
      <c r="C13" t="s">
        <v>415</v>
      </c>
      <c r="D13" t="s">
        <v>400</v>
      </c>
      <c r="E13" t="s">
        <v>416</v>
      </c>
      <c r="F13" s="14">
        <f>'Solenoid Signal I.D.''s'!E119</f>
        <v>1</v>
      </c>
      <c r="G13" t="s">
        <v>402</v>
      </c>
      <c r="H13" s="165">
        <v>396.26</v>
      </c>
      <c r="I13" s="166">
        <f t="shared" si="0"/>
        <v>396.26</v>
      </c>
      <c r="O13" t="s">
        <v>417</v>
      </c>
    </row>
    <row r="14" spans="2:15" x14ac:dyDescent="0.25">
      <c r="B14" s="14">
        <v>12</v>
      </c>
      <c r="C14" t="s">
        <v>420</v>
      </c>
      <c r="D14" t="s">
        <v>400</v>
      </c>
      <c r="E14" t="s">
        <v>421</v>
      </c>
      <c r="F14" s="14">
        <f>'Solenoid Signal I.D.''s'!E121</f>
        <v>1</v>
      </c>
      <c r="G14" t="s">
        <v>402</v>
      </c>
      <c r="H14" s="165">
        <v>664.52</v>
      </c>
      <c r="I14" s="166">
        <f t="shared" si="0"/>
        <v>664.52</v>
      </c>
    </row>
    <row r="15" spans="2:15" x14ac:dyDescent="0.25">
      <c r="B15" s="14">
        <v>13</v>
      </c>
      <c r="C15" t="s">
        <v>422</v>
      </c>
      <c r="D15" t="s">
        <v>400</v>
      </c>
      <c r="E15" t="s">
        <v>423</v>
      </c>
      <c r="F15" s="14">
        <f>'Solenoid Signal I.D.''s'!E117</f>
        <v>3</v>
      </c>
      <c r="G15" t="s">
        <v>402</v>
      </c>
      <c r="H15" s="165">
        <v>1554</v>
      </c>
      <c r="I15" s="166">
        <f t="shared" si="0"/>
        <v>4662</v>
      </c>
    </row>
    <row r="16" spans="2:15" x14ac:dyDescent="0.25">
      <c r="B16" s="14">
        <v>14</v>
      </c>
      <c r="C16" t="s">
        <v>424</v>
      </c>
      <c r="D16" t="s">
        <v>400</v>
      </c>
      <c r="E16" t="s">
        <v>425</v>
      </c>
      <c r="F16" s="14">
        <f>SUM(F10:F14)</f>
        <v>9</v>
      </c>
      <c r="G16" t="s">
        <v>402</v>
      </c>
      <c r="H16" s="165">
        <v>65.12</v>
      </c>
      <c r="I16" s="166">
        <f t="shared" si="0"/>
        <v>586.08000000000004</v>
      </c>
    </row>
    <row r="17" spans="2:15" x14ac:dyDescent="0.25">
      <c r="B17" s="14">
        <v>15</v>
      </c>
      <c r="C17" t="s">
        <v>426</v>
      </c>
      <c r="D17" t="s">
        <v>400</v>
      </c>
      <c r="E17" t="s">
        <v>427</v>
      </c>
      <c r="F17" s="14">
        <f>F15</f>
        <v>3</v>
      </c>
      <c r="G17" t="s">
        <v>402</v>
      </c>
      <c r="H17" s="165">
        <v>52.54</v>
      </c>
      <c r="I17" s="166">
        <f t="shared" si="0"/>
        <v>157.62</v>
      </c>
    </row>
    <row r="18" spans="2:15" x14ac:dyDescent="0.25">
      <c r="B18" s="14">
        <v>16</v>
      </c>
      <c r="C18" t="s">
        <v>372</v>
      </c>
      <c r="D18" t="s">
        <v>400</v>
      </c>
      <c r="E18" t="s">
        <v>428</v>
      </c>
      <c r="F18" s="14">
        <v>6</v>
      </c>
      <c r="G18" t="s">
        <v>402</v>
      </c>
      <c r="H18" s="165">
        <v>25</v>
      </c>
      <c r="I18" s="166">
        <f t="shared" si="0"/>
        <v>150</v>
      </c>
      <c r="O18" t="s">
        <v>417</v>
      </c>
    </row>
    <row r="19" spans="2:15" x14ac:dyDescent="0.25">
      <c r="B19" s="14">
        <v>17</v>
      </c>
      <c r="C19" t="s">
        <v>446</v>
      </c>
      <c r="D19" t="s">
        <v>447</v>
      </c>
      <c r="E19" t="s">
        <v>448</v>
      </c>
      <c r="F19" s="14">
        <f>'Solenoid Signal I.D.''s'!E110</f>
        <v>1</v>
      </c>
      <c r="G19" t="s">
        <v>447</v>
      </c>
      <c r="H19" s="165">
        <v>715</v>
      </c>
      <c r="I19" s="166">
        <f t="shared" si="0"/>
        <v>715</v>
      </c>
      <c r="O19" t="s">
        <v>449</v>
      </c>
    </row>
    <row r="20" spans="2:15" x14ac:dyDescent="0.25">
      <c r="B20" s="14">
        <v>18</v>
      </c>
      <c r="C20" t="s">
        <v>563</v>
      </c>
      <c r="D20" t="s">
        <v>447</v>
      </c>
      <c r="E20" t="s">
        <v>564</v>
      </c>
      <c r="F20" s="14">
        <v>1</v>
      </c>
      <c r="G20" t="s">
        <v>447</v>
      </c>
      <c r="H20" s="165">
        <v>715</v>
      </c>
      <c r="I20" s="166">
        <f t="shared" si="0"/>
        <v>715</v>
      </c>
    </row>
    <row r="21" spans="2:15" x14ac:dyDescent="0.25">
      <c r="B21" s="14">
        <v>19</v>
      </c>
      <c r="C21" t="s">
        <v>431</v>
      </c>
      <c r="D21" t="s">
        <v>432</v>
      </c>
      <c r="E21" t="s">
        <v>433</v>
      </c>
      <c r="F21" s="14">
        <v>4</v>
      </c>
      <c r="G21" t="s">
        <v>432</v>
      </c>
      <c r="H21" s="165">
        <v>521</v>
      </c>
      <c r="I21" s="166">
        <f t="shared" si="0"/>
        <v>2084</v>
      </c>
    </row>
    <row r="22" spans="2:15" x14ac:dyDescent="0.25">
      <c r="B22" s="14">
        <v>20</v>
      </c>
      <c r="C22" t="s">
        <v>450</v>
      </c>
      <c r="D22" t="s">
        <v>451</v>
      </c>
      <c r="E22" t="s">
        <v>452</v>
      </c>
      <c r="F22" s="14">
        <v>3</v>
      </c>
      <c r="G22" t="s">
        <v>451</v>
      </c>
      <c r="H22" s="165">
        <v>1695</v>
      </c>
      <c r="I22" s="166">
        <f t="shared" si="0"/>
        <v>5085</v>
      </c>
    </row>
    <row r="23" spans="2:15" x14ac:dyDescent="0.25">
      <c r="B23" s="14">
        <v>21</v>
      </c>
      <c r="C23" t="s">
        <v>453</v>
      </c>
      <c r="D23" t="s">
        <v>451</v>
      </c>
      <c r="E23" t="s">
        <v>454</v>
      </c>
      <c r="F23" s="14">
        <f>F22</f>
        <v>3</v>
      </c>
      <c r="G23" t="s">
        <v>451</v>
      </c>
      <c r="H23" s="165">
        <v>30</v>
      </c>
      <c r="I23" s="166">
        <f t="shared" si="0"/>
        <v>90</v>
      </c>
    </row>
    <row r="24" spans="2:15" x14ac:dyDescent="0.25">
      <c r="B24" s="14">
        <v>22</v>
      </c>
      <c r="C24" t="s">
        <v>474</v>
      </c>
      <c r="D24" t="s">
        <v>475</v>
      </c>
      <c r="E24" t="s">
        <v>476</v>
      </c>
      <c r="F24" s="14">
        <v>4</v>
      </c>
      <c r="G24" t="s">
        <v>465</v>
      </c>
      <c r="H24" s="165">
        <v>229</v>
      </c>
      <c r="I24" s="166">
        <f t="shared" si="0"/>
        <v>916</v>
      </c>
    </row>
    <row r="25" spans="2:15" x14ac:dyDescent="0.25">
      <c r="B25" s="14">
        <v>23</v>
      </c>
      <c r="C25" t="s">
        <v>477</v>
      </c>
      <c r="D25" t="s">
        <v>475</v>
      </c>
      <c r="E25" t="s">
        <v>478</v>
      </c>
      <c r="F25" s="14">
        <v>2</v>
      </c>
      <c r="G25" t="s">
        <v>465</v>
      </c>
      <c r="H25" s="165">
        <v>159</v>
      </c>
      <c r="I25" s="166">
        <f t="shared" si="0"/>
        <v>318</v>
      </c>
    </row>
    <row r="26" spans="2:15" x14ac:dyDescent="0.25">
      <c r="B26" s="14">
        <v>24</v>
      </c>
      <c r="C26" t="s">
        <v>479</v>
      </c>
      <c r="D26" t="s">
        <v>400</v>
      </c>
      <c r="E26" t="s">
        <v>480</v>
      </c>
      <c r="F26" s="14">
        <v>2</v>
      </c>
      <c r="G26" t="s">
        <v>402</v>
      </c>
      <c r="H26" s="165">
        <v>43.99</v>
      </c>
      <c r="I26" s="166">
        <f t="shared" si="0"/>
        <v>87.98</v>
      </c>
    </row>
    <row r="27" spans="2:15" x14ac:dyDescent="0.25">
      <c r="B27" s="14">
        <v>25</v>
      </c>
      <c r="C27" t="s">
        <v>481</v>
      </c>
      <c r="D27" t="s">
        <v>400</v>
      </c>
      <c r="E27" t="s">
        <v>482</v>
      </c>
      <c r="F27" s="14">
        <v>18</v>
      </c>
      <c r="G27" t="s">
        <v>402</v>
      </c>
      <c r="H27" s="165">
        <v>46.08</v>
      </c>
      <c r="I27" s="166">
        <f t="shared" si="0"/>
        <v>829.43999999999994</v>
      </c>
    </row>
    <row r="28" spans="2:15" x14ac:dyDescent="0.25">
      <c r="B28" s="14">
        <v>26</v>
      </c>
      <c r="C28" t="s">
        <v>483</v>
      </c>
      <c r="D28" t="s">
        <v>400</v>
      </c>
      <c r="E28" t="s">
        <v>484</v>
      </c>
      <c r="F28" s="14">
        <v>4</v>
      </c>
      <c r="G28" t="s">
        <v>402</v>
      </c>
      <c r="H28" s="165">
        <v>46.08</v>
      </c>
      <c r="I28" s="166">
        <f t="shared" si="0"/>
        <v>184.32</v>
      </c>
    </row>
    <row r="29" spans="2:15" x14ac:dyDescent="0.25">
      <c r="B29" s="14">
        <v>27</v>
      </c>
      <c r="C29" t="s">
        <v>485</v>
      </c>
      <c r="D29" t="s">
        <v>400</v>
      </c>
      <c r="E29" t="s">
        <v>486</v>
      </c>
      <c r="F29" s="14">
        <v>20</v>
      </c>
      <c r="G29" t="s">
        <v>402</v>
      </c>
      <c r="H29" s="165">
        <v>0.75</v>
      </c>
      <c r="I29" s="166">
        <f t="shared" si="0"/>
        <v>15</v>
      </c>
    </row>
    <row r="30" spans="2:15" x14ac:dyDescent="0.25">
      <c r="B30" s="14">
        <v>28</v>
      </c>
      <c r="C30" t="s">
        <v>487</v>
      </c>
      <c r="D30" t="s">
        <v>400</v>
      </c>
      <c r="E30" t="s">
        <v>488</v>
      </c>
      <c r="F30" s="14">
        <v>50</v>
      </c>
      <c r="G30" t="s">
        <v>402</v>
      </c>
      <c r="H30" s="165">
        <v>5.51</v>
      </c>
      <c r="I30" s="166">
        <f t="shared" si="0"/>
        <v>275.5</v>
      </c>
    </row>
    <row r="31" spans="2:15" x14ac:dyDescent="0.25">
      <c r="B31" s="14">
        <v>29</v>
      </c>
      <c r="C31" t="s">
        <v>489</v>
      </c>
      <c r="D31" t="s">
        <v>400</v>
      </c>
      <c r="E31" t="s">
        <v>1175</v>
      </c>
      <c r="F31" s="14">
        <v>20</v>
      </c>
      <c r="G31" t="s">
        <v>402</v>
      </c>
      <c r="H31" s="165">
        <v>0.76</v>
      </c>
      <c r="I31" s="166">
        <f t="shared" si="0"/>
        <v>15.2</v>
      </c>
    </row>
    <row r="32" spans="2:15" x14ac:dyDescent="0.25">
      <c r="B32" s="14">
        <v>30</v>
      </c>
      <c r="C32" t="s">
        <v>491</v>
      </c>
      <c r="D32" t="s">
        <v>400</v>
      </c>
      <c r="E32" t="s">
        <v>492</v>
      </c>
      <c r="F32" s="14">
        <v>12</v>
      </c>
      <c r="G32" t="s">
        <v>402</v>
      </c>
      <c r="H32" s="165">
        <v>4.37</v>
      </c>
      <c r="I32" s="166">
        <f t="shared" si="0"/>
        <v>52.44</v>
      </c>
    </row>
    <row r="33" spans="2:15" x14ac:dyDescent="0.25">
      <c r="B33" s="14">
        <v>31</v>
      </c>
      <c r="C33" t="s">
        <v>493</v>
      </c>
      <c r="D33" t="s">
        <v>400</v>
      </c>
      <c r="E33" t="s">
        <v>574</v>
      </c>
      <c r="F33" s="14">
        <v>10</v>
      </c>
      <c r="G33" t="s">
        <v>402</v>
      </c>
      <c r="H33" s="165">
        <v>3.99</v>
      </c>
      <c r="I33" s="166">
        <f t="shared" si="0"/>
        <v>39.900000000000006</v>
      </c>
    </row>
    <row r="34" spans="2:15" x14ac:dyDescent="0.25">
      <c r="B34" s="14">
        <v>32</v>
      </c>
      <c r="C34" t="s">
        <v>1176</v>
      </c>
      <c r="D34" t="s">
        <v>400</v>
      </c>
      <c r="E34" t="s">
        <v>1177</v>
      </c>
      <c r="F34" s="14">
        <v>50</v>
      </c>
      <c r="G34" t="s">
        <v>402</v>
      </c>
      <c r="H34" s="165">
        <v>5.82</v>
      </c>
      <c r="I34" s="166">
        <f t="shared" si="0"/>
        <v>291</v>
      </c>
    </row>
    <row r="35" spans="2:15" x14ac:dyDescent="0.25">
      <c r="B35" s="14">
        <v>33</v>
      </c>
      <c r="C35" t="s">
        <v>1176</v>
      </c>
      <c r="D35" t="s">
        <v>400</v>
      </c>
      <c r="E35" t="s">
        <v>1178</v>
      </c>
      <c r="F35" s="14">
        <v>50</v>
      </c>
      <c r="G35" t="s">
        <v>402</v>
      </c>
      <c r="H35" s="165">
        <v>8.39</v>
      </c>
      <c r="I35" s="166">
        <f t="shared" ref="I35:I63" si="1">F35*H35</f>
        <v>419.5</v>
      </c>
    </row>
    <row r="36" spans="2:15" x14ac:dyDescent="0.25">
      <c r="B36" s="14">
        <v>34</v>
      </c>
      <c r="C36" t="s">
        <v>1176</v>
      </c>
      <c r="D36" t="s">
        <v>400</v>
      </c>
      <c r="E36" t="s">
        <v>1179</v>
      </c>
      <c r="F36" s="14">
        <v>50</v>
      </c>
      <c r="G36" t="s">
        <v>402</v>
      </c>
      <c r="H36" s="165">
        <v>8.39</v>
      </c>
      <c r="I36" s="166">
        <f t="shared" si="1"/>
        <v>419.5</v>
      </c>
    </row>
    <row r="37" spans="2:15" x14ac:dyDescent="0.25">
      <c r="B37" s="14">
        <v>35</v>
      </c>
      <c r="C37" t="s">
        <v>1176</v>
      </c>
      <c r="D37" t="s">
        <v>400</v>
      </c>
      <c r="E37" t="s">
        <v>1180</v>
      </c>
      <c r="F37" s="14">
        <v>50</v>
      </c>
      <c r="G37" t="s">
        <v>402</v>
      </c>
      <c r="H37" s="165">
        <v>8.39</v>
      </c>
      <c r="I37" s="166">
        <f t="shared" si="1"/>
        <v>419.5</v>
      </c>
    </row>
    <row r="38" spans="2:15" x14ac:dyDescent="0.25">
      <c r="B38" s="14">
        <v>36</v>
      </c>
      <c r="C38" t="s">
        <v>1176</v>
      </c>
      <c r="D38" t="s">
        <v>400</v>
      </c>
      <c r="E38" t="s">
        <v>1181</v>
      </c>
      <c r="F38" s="14">
        <v>50</v>
      </c>
      <c r="G38" t="s">
        <v>1182</v>
      </c>
      <c r="H38" s="165">
        <v>3.62</v>
      </c>
      <c r="I38" s="166">
        <f t="shared" si="1"/>
        <v>181</v>
      </c>
    </row>
    <row r="39" spans="2:15" x14ac:dyDescent="0.25">
      <c r="B39" s="14">
        <v>37</v>
      </c>
      <c r="C39" t="s">
        <v>1183</v>
      </c>
      <c r="D39" t="s">
        <v>400</v>
      </c>
      <c r="E39" t="s">
        <v>576</v>
      </c>
      <c r="F39" s="14">
        <v>20</v>
      </c>
      <c r="G39" t="s">
        <v>402</v>
      </c>
      <c r="H39" s="165">
        <v>0.83</v>
      </c>
      <c r="I39" s="166">
        <f t="shared" si="1"/>
        <v>16.599999999999998</v>
      </c>
    </row>
    <row r="40" spans="2:15" x14ac:dyDescent="0.25">
      <c r="B40" s="14">
        <v>38</v>
      </c>
      <c r="C40" t="s">
        <v>1183</v>
      </c>
      <c r="D40" t="s">
        <v>400</v>
      </c>
      <c r="E40" t="s">
        <v>490</v>
      </c>
      <c r="F40" s="14">
        <v>2</v>
      </c>
      <c r="G40" t="s">
        <v>402</v>
      </c>
      <c r="H40" s="165">
        <v>0.83</v>
      </c>
      <c r="I40" s="166">
        <f t="shared" si="1"/>
        <v>1.66</v>
      </c>
    </row>
    <row r="41" spans="2:15" x14ac:dyDescent="0.25">
      <c r="B41" s="14">
        <v>39</v>
      </c>
      <c r="C41" t="s">
        <v>1184</v>
      </c>
      <c r="D41" t="s">
        <v>400</v>
      </c>
      <c r="E41" t="s">
        <v>492</v>
      </c>
      <c r="F41" s="14">
        <v>29</v>
      </c>
      <c r="G41" t="s">
        <v>402</v>
      </c>
      <c r="H41" s="165">
        <v>4.37</v>
      </c>
      <c r="I41" s="166">
        <f t="shared" si="1"/>
        <v>126.73</v>
      </c>
    </row>
    <row r="42" spans="2:15" x14ac:dyDescent="0.25">
      <c r="B42" s="14">
        <v>40</v>
      </c>
      <c r="C42" t="s">
        <v>495</v>
      </c>
      <c r="D42" t="s">
        <v>400</v>
      </c>
      <c r="E42" s="12" t="s">
        <v>496</v>
      </c>
      <c r="F42" s="14">
        <v>10</v>
      </c>
      <c r="G42" t="s">
        <v>402</v>
      </c>
      <c r="H42" s="165">
        <v>5</v>
      </c>
      <c r="I42" s="166">
        <f t="shared" si="1"/>
        <v>50</v>
      </c>
      <c r="O42" t="s">
        <v>497</v>
      </c>
    </row>
    <row r="43" spans="2:15" x14ac:dyDescent="0.25">
      <c r="B43" s="14">
        <v>41</v>
      </c>
      <c r="C43" t="s">
        <v>1185</v>
      </c>
      <c r="D43" t="s">
        <v>400</v>
      </c>
      <c r="E43" t="s">
        <v>1175</v>
      </c>
      <c r="F43" s="14">
        <v>50</v>
      </c>
      <c r="G43" t="s">
        <v>402</v>
      </c>
      <c r="H43" s="165">
        <v>2.2999999999999998</v>
      </c>
      <c r="I43" s="166">
        <f t="shared" si="1"/>
        <v>114.99999999999999</v>
      </c>
    </row>
    <row r="44" spans="2:15" x14ac:dyDescent="0.25">
      <c r="B44" s="14">
        <v>42</v>
      </c>
      <c r="C44" t="s">
        <v>498</v>
      </c>
      <c r="D44" t="s">
        <v>400</v>
      </c>
      <c r="E44" t="s">
        <v>499</v>
      </c>
      <c r="F44" s="14">
        <f>F16*16+F17*8</f>
        <v>168</v>
      </c>
      <c r="G44" t="s">
        <v>402</v>
      </c>
      <c r="H44" s="165">
        <v>8.39</v>
      </c>
      <c r="I44" s="166">
        <f t="shared" si="1"/>
        <v>1409.52</v>
      </c>
    </row>
    <row r="45" spans="2:15" x14ac:dyDescent="0.25">
      <c r="B45" s="14">
        <v>43</v>
      </c>
      <c r="C45" t="s">
        <v>500</v>
      </c>
      <c r="D45" t="s">
        <v>400</v>
      </c>
      <c r="E45" t="s">
        <v>501</v>
      </c>
      <c r="F45" s="14">
        <f>F16+F17</f>
        <v>12</v>
      </c>
      <c r="G45" t="s">
        <v>402</v>
      </c>
      <c r="H45" s="165">
        <v>1.74</v>
      </c>
      <c r="I45" s="166">
        <f t="shared" si="1"/>
        <v>20.88</v>
      </c>
    </row>
    <row r="46" spans="2:15" x14ac:dyDescent="0.25">
      <c r="B46" s="14">
        <v>44</v>
      </c>
      <c r="C46" t="s">
        <v>502</v>
      </c>
      <c r="D46" t="s">
        <v>400</v>
      </c>
      <c r="E46" t="s">
        <v>492</v>
      </c>
      <c r="F46" s="14">
        <f>F45*2-1</f>
        <v>23</v>
      </c>
      <c r="G46" t="s">
        <v>402</v>
      </c>
      <c r="H46" s="165">
        <v>4.37</v>
      </c>
      <c r="I46" s="166">
        <f t="shared" si="1"/>
        <v>100.51</v>
      </c>
    </row>
    <row r="47" spans="2:15" x14ac:dyDescent="0.25">
      <c r="B47" s="14">
        <v>45</v>
      </c>
      <c r="C47" t="s">
        <v>504</v>
      </c>
      <c r="D47" t="s">
        <v>400</v>
      </c>
      <c r="E47" t="s">
        <v>505</v>
      </c>
      <c r="F47" s="14">
        <v>77</v>
      </c>
      <c r="G47" t="s">
        <v>402</v>
      </c>
      <c r="H47" s="165">
        <v>5.4</v>
      </c>
      <c r="I47" s="166">
        <f t="shared" si="1"/>
        <v>415.8</v>
      </c>
    </row>
    <row r="48" spans="2:15" x14ac:dyDescent="0.25">
      <c r="B48" s="14">
        <v>46</v>
      </c>
      <c r="C48" t="s">
        <v>506</v>
      </c>
      <c r="D48" t="s">
        <v>400</v>
      </c>
      <c r="E48" t="s">
        <v>507</v>
      </c>
      <c r="F48" s="14">
        <v>5</v>
      </c>
      <c r="G48" t="s">
        <v>402</v>
      </c>
      <c r="H48" s="165">
        <v>1.42</v>
      </c>
      <c r="I48" s="166">
        <f t="shared" si="1"/>
        <v>7.1</v>
      </c>
    </row>
    <row r="49" spans="2:15" x14ac:dyDescent="0.25">
      <c r="B49" s="14">
        <v>47</v>
      </c>
      <c r="C49" t="s">
        <v>508</v>
      </c>
      <c r="D49" t="s">
        <v>400</v>
      </c>
      <c r="E49" t="s">
        <v>509</v>
      </c>
      <c r="F49" s="14">
        <v>10</v>
      </c>
      <c r="G49" t="s">
        <v>402</v>
      </c>
      <c r="H49" s="165">
        <v>9.32</v>
      </c>
      <c r="I49" s="166">
        <f t="shared" si="1"/>
        <v>93.2</v>
      </c>
    </row>
    <row r="50" spans="2:15" x14ac:dyDescent="0.25">
      <c r="B50" s="14">
        <v>48</v>
      </c>
      <c r="C50" t="s">
        <v>510</v>
      </c>
      <c r="D50" t="s">
        <v>400</v>
      </c>
      <c r="E50" t="s">
        <v>511</v>
      </c>
      <c r="F50" s="14">
        <v>10</v>
      </c>
      <c r="G50" t="s">
        <v>402</v>
      </c>
      <c r="H50" s="165">
        <v>9.32</v>
      </c>
      <c r="I50" s="166">
        <f t="shared" si="1"/>
        <v>93.2</v>
      </c>
    </row>
    <row r="51" spans="2:15" x14ac:dyDescent="0.25">
      <c r="B51" s="14">
        <v>49</v>
      </c>
      <c r="C51" t="s">
        <v>512</v>
      </c>
      <c r="D51" t="s">
        <v>400</v>
      </c>
      <c r="E51" t="s">
        <v>513</v>
      </c>
      <c r="F51" s="14">
        <v>9</v>
      </c>
      <c r="G51" t="s">
        <v>402</v>
      </c>
      <c r="H51" s="165">
        <v>10.83</v>
      </c>
      <c r="I51" s="166">
        <f t="shared" si="1"/>
        <v>97.47</v>
      </c>
    </row>
    <row r="52" spans="2:15" x14ac:dyDescent="0.25">
      <c r="B52" s="14">
        <v>50</v>
      </c>
      <c r="C52" t="s">
        <v>514</v>
      </c>
      <c r="D52" t="s">
        <v>515</v>
      </c>
      <c r="E52" t="s">
        <v>1186</v>
      </c>
      <c r="F52" s="14">
        <v>120</v>
      </c>
      <c r="G52" t="s">
        <v>1187</v>
      </c>
      <c r="H52" s="165">
        <v>10</v>
      </c>
      <c r="I52" s="166">
        <f t="shared" si="1"/>
        <v>1200</v>
      </c>
    </row>
    <row r="53" spans="2:15" s="228" customFormat="1" x14ac:dyDescent="0.25">
      <c r="B53" s="14">
        <v>51</v>
      </c>
      <c r="C53" s="228" t="s">
        <v>1188</v>
      </c>
      <c r="D53" s="228" t="s">
        <v>465</v>
      </c>
      <c r="E53" s="228" t="s">
        <v>466</v>
      </c>
      <c r="F53" s="14">
        <v>1</v>
      </c>
      <c r="G53" s="228" t="s">
        <v>465</v>
      </c>
      <c r="H53" s="165">
        <v>1290</v>
      </c>
      <c r="I53" s="337">
        <f t="shared" si="1"/>
        <v>1290</v>
      </c>
    </row>
    <row r="54" spans="2:15" x14ac:dyDescent="0.25">
      <c r="B54" s="14">
        <v>52</v>
      </c>
      <c r="C54" t="s">
        <v>1189</v>
      </c>
      <c r="D54" t="s">
        <v>465</v>
      </c>
      <c r="E54" t="s">
        <v>1190</v>
      </c>
      <c r="F54" s="14">
        <v>0</v>
      </c>
      <c r="G54" t="s">
        <v>465</v>
      </c>
      <c r="H54" s="165">
        <v>99</v>
      </c>
      <c r="I54" s="166">
        <f t="shared" si="1"/>
        <v>0</v>
      </c>
    </row>
    <row r="55" spans="2:15" x14ac:dyDescent="0.25">
      <c r="B55" s="14">
        <v>53</v>
      </c>
      <c r="C55" t="s">
        <v>460</v>
      </c>
      <c r="D55" t="s">
        <v>461</v>
      </c>
      <c r="E55" t="s">
        <v>1191</v>
      </c>
      <c r="F55" s="14">
        <v>1</v>
      </c>
      <c r="G55" t="s">
        <v>1191</v>
      </c>
      <c r="H55" s="165">
        <v>5000</v>
      </c>
      <c r="I55" s="166">
        <f t="shared" si="1"/>
        <v>5000</v>
      </c>
      <c r="O55" t="s">
        <v>1192</v>
      </c>
    </row>
    <row r="56" spans="2:15" x14ac:dyDescent="0.25">
      <c r="B56" s="14">
        <v>54</v>
      </c>
      <c r="C56" t="s">
        <v>518</v>
      </c>
      <c r="D56" t="s">
        <v>519</v>
      </c>
      <c r="E56" t="s">
        <v>520</v>
      </c>
      <c r="F56" s="14">
        <v>1</v>
      </c>
      <c r="G56" t="s">
        <v>521</v>
      </c>
      <c r="H56" s="165">
        <v>1159.99</v>
      </c>
      <c r="I56" s="166">
        <f t="shared" si="1"/>
        <v>1159.99</v>
      </c>
    </row>
    <row r="57" spans="2:15" x14ac:dyDescent="0.25">
      <c r="B57" s="14">
        <v>55</v>
      </c>
      <c r="C57" t="s">
        <v>522</v>
      </c>
      <c r="D57" t="s">
        <v>519</v>
      </c>
      <c r="E57" t="s">
        <v>523</v>
      </c>
      <c r="F57" s="14">
        <v>1</v>
      </c>
      <c r="G57" t="s">
        <v>524</v>
      </c>
      <c r="H57" s="165">
        <v>200</v>
      </c>
      <c r="I57" s="166">
        <f t="shared" si="1"/>
        <v>200</v>
      </c>
    </row>
    <row r="58" spans="2:15" x14ac:dyDescent="0.25">
      <c r="B58" s="14">
        <v>56</v>
      </c>
      <c r="C58" t="s">
        <v>525</v>
      </c>
      <c r="D58" t="s">
        <v>526</v>
      </c>
      <c r="E58" t="s">
        <v>527</v>
      </c>
      <c r="F58" s="14">
        <v>2</v>
      </c>
      <c r="G58" t="s">
        <v>528</v>
      </c>
      <c r="H58" s="165">
        <v>84.62</v>
      </c>
      <c r="I58" s="166">
        <f t="shared" si="1"/>
        <v>169.24</v>
      </c>
    </row>
    <row r="59" spans="2:15" x14ac:dyDescent="0.25">
      <c r="B59" s="14">
        <v>57</v>
      </c>
      <c r="C59" t="s">
        <v>456</v>
      </c>
      <c r="D59" t="s">
        <v>457</v>
      </c>
      <c r="E59" s="1">
        <v>135</v>
      </c>
      <c r="F59" s="14">
        <v>2</v>
      </c>
      <c r="G59" t="s">
        <v>457</v>
      </c>
      <c r="H59" s="165">
        <v>835</v>
      </c>
      <c r="I59" s="166">
        <f t="shared" si="1"/>
        <v>1670</v>
      </c>
    </row>
    <row r="60" spans="2:15" x14ac:dyDescent="0.25">
      <c r="B60" s="14">
        <v>58</v>
      </c>
      <c r="C60" t="s">
        <v>458</v>
      </c>
      <c r="D60" t="s">
        <v>457</v>
      </c>
      <c r="E60" s="1">
        <v>135</v>
      </c>
      <c r="F60" s="14">
        <v>2</v>
      </c>
      <c r="G60" t="s">
        <v>457</v>
      </c>
      <c r="H60" s="165">
        <v>1500</v>
      </c>
      <c r="I60" s="166">
        <f t="shared" si="1"/>
        <v>3000</v>
      </c>
    </row>
    <row r="61" spans="2:15" x14ac:dyDescent="0.25">
      <c r="B61" s="14">
        <v>59</v>
      </c>
      <c r="C61" t="s">
        <v>531</v>
      </c>
      <c r="D61" t="s">
        <v>532</v>
      </c>
      <c r="E61" t="s">
        <v>533</v>
      </c>
      <c r="F61" s="14">
        <v>1</v>
      </c>
      <c r="H61" s="165">
        <v>225</v>
      </c>
      <c r="I61" s="166">
        <f t="shared" si="1"/>
        <v>225</v>
      </c>
    </row>
    <row r="62" spans="2:15" x14ac:dyDescent="0.25">
      <c r="B62" s="14">
        <v>60</v>
      </c>
      <c r="C62" t="s">
        <v>536</v>
      </c>
      <c r="D62" t="s">
        <v>436</v>
      </c>
      <c r="E62" t="s">
        <v>437</v>
      </c>
      <c r="F62" s="14">
        <v>26</v>
      </c>
      <c r="H62" s="165">
        <v>30</v>
      </c>
      <c r="I62" s="166">
        <f t="shared" si="1"/>
        <v>780</v>
      </c>
    </row>
    <row r="63" spans="2:15" x14ac:dyDescent="0.25">
      <c r="B63" s="14">
        <v>61</v>
      </c>
      <c r="C63" t="s">
        <v>1193</v>
      </c>
      <c r="D63" t="s">
        <v>436</v>
      </c>
      <c r="E63" t="s">
        <v>1194</v>
      </c>
      <c r="F63" s="14">
        <v>26</v>
      </c>
      <c r="H63" s="165">
        <v>30</v>
      </c>
      <c r="I63" s="166">
        <f t="shared" si="1"/>
        <v>780</v>
      </c>
    </row>
    <row r="65" spans="2:10" ht="18.75" x14ac:dyDescent="0.3">
      <c r="B65" s="433" t="s">
        <v>343</v>
      </c>
      <c r="C65" s="433"/>
      <c r="D65" s="433"/>
      <c r="E65" s="433"/>
      <c r="F65" s="433"/>
      <c r="G65" s="433"/>
      <c r="H65" s="433"/>
      <c r="I65" s="338">
        <f>SUM(I3:I64)</f>
        <v>56284.62</v>
      </c>
      <c r="J65" t="s">
        <v>1195</v>
      </c>
    </row>
    <row r="66" spans="2:10" x14ac:dyDescent="0.25">
      <c r="F66"/>
      <c r="H66"/>
    </row>
    <row r="67" spans="2:10" ht="18.75" x14ac:dyDescent="0.3">
      <c r="F67"/>
      <c r="H67"/>
      <c r="I67" s="339">
        <f>500*'Solenoid Signal I.D.''s'!P100</f>
        <v>0</v>
      </c>
      <c r="J67" t="s">
        <v>1196</v>
      </c>
    </row>
    <row r="68" spans="2:10" x14ac:dyDescent="0.25">
      <c r="F68"/>
      <c r="H68"/>
    </row>
    <row r="69" spans="2:10" ht="18.75" x14ac:dyDescent="0.3">
      <c r="F69"/>
      <c r="H69" s="340" t="s">
        <v>1197</v>
      </c>
      <c r="I69" s="338">
        <f>I65+I67</f>
        <v>56284.62</v>
      </c>
    </row>
    <row r="70" spans="2:10" x14ac:dyDescent="0.25">
      <c r="F70"/>
      <c r="H70"/>
    </row>
    <row r="71" spans="2:10" x14ac:dyDescent="0.25">
      <c r="F71"/>
      <c r="H71" s="165" t="s">
        <v>1198</v>
      </c>
    </row>
    <row r="72" spans="2:10" x14ac:dyDescent="0.25">
      <c r="F72"/>
      <c r="H72" s="165" t="s">
        <v>1199</v>
      </c>
    </row>
    <row r="73" spans="2:10" x14ac:dyDescent="0.25">
      <c r="E73" s="424" t="s">
        <v>1200</v>
      </c>
      <c r="F73" s="424"/>
      <c r="G73" s="424"/>
      <c r="H73" s="165" t="s">
        <v>1201</v>
      </c>
    </row>
    <row r="74" spans="2:10" x14ac:dyDescent="0.25">
      <c r="H74"/>
    </row>
    <row r="75" spans="2:10" ht="18.75" x14ac:dyDescent="0.3">
      <c r="G75" s="424" t="s">
        <v>1202</v>
      </c>
      <c r="H75" s="424"/>
      <c r="I75" s="338">
        <f>I69+2000</f>
        <v>58284.62</v>
      </c>
    </row>
    <row r="77" spans="2:10" x14ac:dyDescent="0.25">
      <c r="G77" s="265" t="s">
        <v>1203</v>
      </c>
    </row>
    <row r="78" spans="2:10" x14ac:dyDescent="0.25">
      <c r="G78" t="s">
        <v>1204</v>
      </c>
    </row>
    <row r="79" spans="2:10" x14ac:dyDescent="0.25">
      <c r="G79" t="s">
        <v>1205</v>
      </c>
    </row>
    <row r="80" spans="2:10" x14ac:dyDescent="0.25">
      <c r="G80" t="s">
        <v>1206</v>
      </c>
    </row>
    <row r="81" spans="7:7" x14ac:dyDescent="0.25">
      <c r="G81" t="s">
        <v>1207</v>
      </c>
    </row>
    <row r="82" spans="7:7" x14ac:dyDescent="0.25">
      <c r="G82" t="s">
        <v>1208</v>
      </c>
    </row>
    <row r="83" spans="7:7" x14ac:dyDescent="0.25">
      <c r="G83" t="s">
        <v>1209</v>
      </c>
    </row>
    <row r="84" spans="7:7" x14ac:dyDescent="0.25">
      <c r="G84" t="s">
        <v>1210</v>
      </c>
    </row>
    <row r="85" spans="7:7" x14ac:dyDescent="0.25">
      <c r="G85" t="s">
        <v>1211</v>
      </c>
    </row>
    <row r="86" spans="7:7" x14ac:dyDescent="0.25">
      <c r="G86" t="s">
        <v>1212</v>
      </c>
    </row>
  </sheetData>
  <mergeCells count="3">
    <mergeCell ref="B65:H65"/>
    <mergeCell ref="E73:G73"/>
    <mergeCell ref="G75:H75"/>
  </mergeCells>
  <pageMargins left="0.7" right="0.7" top="0.75" bottom="0.75" header="0.51180555555555496" footer="0.51180555555555496"/>
  <pageSetup paperSize="0" scale="0" firstPageNumber="0" orientation="portrait" usePrinterDefaults="0" horizontalDpi="0" verticalDpi="0" copie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K246"/>
  <sheetViews>
    <sheetView zoomScale="80" zoomScaleNormal="80" workbookViewId="0">
      <selection activeCell="K53" sqref="K53"/>
    </sheetView>
  </sheetViews>
  <sheetFormatPr defaultRowHeight="15" x14ac:dyDescent="0.25"/>
  <cols>
    <col min="1" max="1" width="19.85546875" style="318"/>
    <col min="2" max="2" width="11.5703125" style="12"/>
    <col min="3" max="3" width="12.5703125" style="12"/>
    <col min="4" max="4" width="20.5703125" style="12"/>
    <col min="5" max="6" width="21.85546875" style="12"/>
    <col min="7" max="7" width="4.28515625" style="12"/>
    <col min="8" max="9" width="23.28515625" style="318"/>
    <col min="10" max="10" width="15.28515625" style="318"/>
    <col min="11" max="11" width="19.5703125" style="12"/>
    <col min="12" max="13" width="18.7109375" style="12"/>
    <col min="14" max="14" width="12.7109375" style="318"/>
    <col min="15" max="1025" width="8.7109375" style="12"/>
  </cols>
  <sheetData>
    <row r="1" spans="1:13" s="12" customFormat="1" x14ac:dyDescent="0.25">
      <c r="A1" s="341"/>
      <c r="B1" s="341"/>
      <c r="C1" s="318"/>
      <c r="D1" s="318"/>
      <c r="E1" s="318"/>
      <c r="F1" s="318"/>
      <c r="G1" s="318"/>
    </row>
    <row r="2" spans="1:13" s="12" customFormat="1" ht="21" x14ac:dyDescent="0.35">
      <c r="A2" s="342"/>
      <c r="B2" s="146" t="s">
        <v>1213</v>
      </c>
      <c r="C2"/>
      <c r="D2"/>
      <c r="E2"/>
      <c r="F2"/>
      <c r="G2"/>
      <c r="H2" s="343" t="s">
        <v>1214</v>
      </c>
      <c r="I2" s="343" t="s">
        <v>1215</v>
      </c>
    </row>
    <row r="3" spans="1:13" s="12" customFormat="1" ht="21" x14ac:dyDescent="0.35">
      <c r="A3" s="341"/>
      <c r="B3" s="146" t="s">
        <v>1216</v>
      </c>
      <c r="C3" s="318"/>
      <c r="D3" s="318"/>
      <c r="E3" s="318"/>
      <c r="F3" s="318"/>
      <c r="G3" s="318"/>
      <c r="H3"/>
      <c r="I3"/>
    </row>
    <row r="4" spans="1:13" s="12" customFormat="1" ht="21" x14ac:dyDescent="0.35">
      <c r="A4" s="341"/>
      <c r="B4" s="344" t="s">
        <v>1217</v>
      </c>
      <c r="C4" s="318"/>
      <c r="D4" s="318"/>
      <c r="E4" s="318"/>
      <c r="F4" s="318"/>
      <c r="G4" s="318"/>
      <c r="H4"/>
      <c r="I4"/>
    </row>
    <row r="5" spans="1:13" s="12" customFormat="1" x14ac:dyDescent="0.25">
      <c r="A5"/>
      <c r="B5" s="318"/>
      <c r="C5" s="318"/>
      <c r="D5" s="345" t="s">
        <v>1218</v>
      </c>
      <c r="E5" s="345" t="s">
        <v>1218</v>
      </c>
      <c r="F5" s="345" t="s">
        <v>1218</v>
      </c>
      <c r="G5" s="345"/>
      <c r="H5" s="345" t="s">
        <v>1219</v>
      </c>
      <c r="I5" s="345" t="s">
        <v>1219</v>
      </c>
      <c r="J5" s="345"/>
      <c r="K5" s="318"/>
      <c r="L5" s="318"/>
      <c r="M5" s="318"/>
    </row>
    <row r="6" spans="1:13" s="12" customFormat="1" ht="15.75" x14ac:dyDescent="0.25">
      <c r="A6" s="343" t="s">
        <v>1215</v>
      </c>
      <c r="B6" s="318"/>
      <c r="C6" s="318"/>
      <c r="D6" s="345" t="s">
        <v>245</v>
      </c>
      <c r="E6" s="345" t="s">
        <v>553</v>
      </c>
      <c r="F6" s="345" t="s">
        <v>1220</v>
      </c>
      <c r="G6" s="345"/>
      <c r="H6" s="345" t="s">
        <v>1221</v>
      </c>
      <c r="I6" s="345" t="s">
        <v>1222</v>
      </c>
      <c r="J6" s="345" t="s">
        <v>1223</v>
      </c>
      <c r="K6" s="318"/>
      <c r="L6" s="318"/>
      <c r="M6" s="318"/>
    </row>
    <row r="7" spans="1:13" s="12" customFormat="1" ht="15.75" x14ac:dyDescent="0.25">
      <c r="A7" s="343" t="s">
        <v>1224</v>
      </c>
      <c r="B7" s="318"/>
      <c r="C7" s="318" t="s">
        <v>1225</v>
      </c>
      <c r="D7" s="345" t="s">
        <v>1226</v>
      </c>
      <c r="E7" s="345" t="s">
        <v>1227</v>
      </c>
      <c r="F7" s="345" t="s">
        <v>1228</v>
      </c>
      <c r="G7" s="345"/>
      <c r="H7" s="345" t="s">
        <v>1229</v>
      </c>
      <c r="I7" s="345" t="s">
        <v>1230</v>
      </c>
      <c r="J7" s="345" t="s">
        <v>1231</v>
      </c>
      <c r="K7" s="318"/>
      <c r="L7" s="318"/>
      <c r="M7" s="318"/>
    </row>
    <row r="8" spans="1:13" s="12" customFormat="1" x14ac:dyDescent="0.25">
      <c r="A8"/>
      <c r="B8" s="318"/>
      <c r="C8" s="346" t="s">
        <v>1232</v>
      </c>
      <c r="D8" s="4" t="s">
        <v>1233</v>
      </c>
      <c r="E8" s="4" t="s">
        <v>1234</v>
      </c>
      <c r="F8" s="347" t="s">
        <v>1235</v>
      </c>
      <c r="G8" s="4"/>
      <c r="H8" s="347" t="s">
        <v>1236</v>
      </c>
      <c r="I8" s="347" t="s">
        <v>1237</v>
      </c>
      <c r="J8" s="345" t="s">
        <v>1238</v>
      </c>
      <c r="K8" s="318"/>
      <c r="L8" s="318"/>
      <c r="M8" s="318"/>
    </row>
    <row r="9" spans="1:13" s="12" customFormat="1" ht="15.75" x14ac:dyDescent="0.25">
      <c r="A9" s="343" t="s">
        <v>1239</v>
      </c>
      <c r="B9" s="343" t="s">
        <v>1240</v>
      </c>
      <c r="C9" s="343" t="s">
        <v>1241</v>
      </c>
      <c r="D9" s="343" t="s">
        <v>1242</v>
      </c>
      <c r="E9" s="343" t="s">
        <v>1243</v>
      </c>
      <c r="F9" s="343" t="s">
        <v>1242</v>
      </c>
      <c r="G9" s="343" t="s">
        <v>1244</v>
      </c>
      <c r="H9" s="343" t="s">
        <v>1243</v>
      </c>
      <c r="I9" s="343" t="s">
        <v>1242</v>
      </c>
      <c r="J9" s="348" t="s">
        <v>1241</v>
      </c>
      <c r="K9" s="318"/>
      <c r="L9" s="318"/>
      <c r="M9" s="318"/>
    </row>
    <row r="10" spans="1:13" s="12" customFormat="1" x14ac:dyDescent="0.25">
      <c r="A10" s="318" t="str">
        <f>'Solenoid Signal I.D.''s'!B14</f>
        <v>TR8674</v>
      </c>
      <c r="B10" s="318" t="s">
        <v>1245</v>
      </c>
      <c r="C10" s="318" t="s">
        <v>1246</v>
      </c>
      <c r="D10" s="318" t="s">
        <v>831</v>
      </c>
      <c r="E10" s="318" t="s">
        <v>831</v>
      </c>
      <c r="F10" s="318" t="s">
        <v>831</v>
      </c>
      <c r="G10" s="4">
        <v>1</v>
      </c>
      <c r="H10" s="318" t="s">
        <v>831</v>
      </c>
      <c r="I10" s="318" t="s">
        <v>831</v>
      </c>
      <c r="J10" s="266" t="s">
        <v>1247</v>
      </c>
      <c r="K10" s="318"/>
      <c r="L10" s="318"/>
      <c r="M10" s="318"/>
    </row>
    <row r="11" spans="1:13" s="12" customFormat="1" x14ac:dyDescent="0.25">
      <c r="A11"/>
      <c r="B11" s="318" t="s">
        <v>1248</v>
      </c>
      <c r="C11" s="318" t="s">
        <v>1249</v>
      </c>
      <c r="D11" s="318" t="s">
        <v>839</v>
      </c>
      <c r="E11" s="318" t="s">
        <v>839</v>
      </c>
      <c r="F11" s="318" t="s">
        <v>839</v>
      </c>
      <c r="G11" s="4">
        <v>2</v>
      </c>
      <c r="H11" s="318" t="s">
        <v>839</v>
      </c>
      <c r="I11" s="318" t="s">
        <v>839</v>
      </c>
      <c r="J11" s="266" t="s">
        <v>1250</v>
      </c>
      <c r="K11" s="318"/>
      <c r="L11" s="318"/>
      <c r="M11" s="318"/>
    </row>
    <row r="12" spans="1:13" s="12" customFormat="1" x14ac:dyDescent="0.25">
      <c r="A12"/>
      <c r="B12" s="318" t="s">
        <v>1251</v>
      </c>
      <c r="C12" s="318" t="s">
        <v>1252</v>
      </c>
      <c r="D12" s="318" t="s">
        <v>1156</v>
      </c>
      <c r="E12" s="318" t="s">
        <v>1156</v>
      </c>
      <c r="F12" s="318" t="s">
        <v>1156</v>
      </c>
      <c r="G12" s="4">
        <v>3</v>
      </c>
      <c r="H12" s="318" t="s">
        <v>1156</v>
      </c>
      <c r="I12" s="318" t="s">
        <v>1156</v>
      </c>
      <c r="J12" s="266" t="s">
        <v>1253</v>
      </c>
      <c r="K12" s="318"/>
      <c r="L12" s="318"/>
      <c r="M12" s="318"/>
    </row>
    <row r="13" spans="1:13" s="12" customFormat="1" x14ac:dyDescent="0.25">
      <c r="A13"/>
      <c r="B13" s="318" t="s">
        <v>1254</v>
      </c>
      <c r="C13" s="318" t="s">
        <v>1255</v>
      </c>
      <c r="D13" s="318" t="s">
        <v>1161</v>
      </c>
      <c r="E13" s="318" t="s">
        <v>1161</v>
      </c>
      <c r="F13" s="318" t="s">
        <v>1161</v>
      </c>
      <c r="G13" s="4">
        <v>4</v>
      </c>
      <c r="H13" s="318" t="s">
        <v>1161</v>
      </c>
      <c r="I13" s="318" t="s">
        <v>1161</v>
      </c>
      <c r="J13" s="266" t="s">
        <v>1253</v>
      </c>
      <c r="K13" s="318"/>
      <c r="L13" s="318"/>
      <c r="M13" s="318"/>
    </row>
    <row r="14" spans="1:13" s="12" customFormat="1" x14ac:dyDescent="0.25">
      <c r="A14" s="318" t="s">
        <v>1256</v>
      </c>
      <c r="B14" s="318" t="s">
        <v>1245</v>
      </c>
      <c r="C14" s="318" t="s">
        <v>1246</v>
      </c>
      <c r="D14" s="318" t="s">
        <v>1163</v>
      </c>
      <c r="E14" s="318" t="s">
        <v>1163</v>
      </c>
      <c r="F14" s="318" t="s">
        <v>1163</v>
      </c>
      <c r="G14" s="4">
        <v>5</v>
      </c>
      <c r="H14" s="318" t="s">
        <v>1163</v>
      </c>
      <c r="I14" s="318" t="s">
        <v>1163</v>
      </c>
      <c r="J14" s="266" t="s">
        <v>1253</v>
      </c>
      <c r="K14" s="318"/>
      <c r="L14" s="318"/>
      <c r="M14" s="318"/>
    </row>
    <row r="15" spans="1:13" s="12" customFormat="1" x14ac:dyDescent="0.25">
      <c r="A15"/>
      <c r="B15" s="318" t="s">
        <v>1248</v>
      </c>
      <c r="C15" s="318" t="s">
        <v>1249</v>
      </c>
      <c r="D15" s="318" t="s">
        <v>1165</v>
      </c>
      <c r="E15" s="318" t="s">
        <v>1165</v>
      </c>
      <c r="F15" s="318" t="s">
        <v>1165</v>
      </c>
      <c r="G15" s="4">
        <v>6</v>
      </c>
      <c r="H15" s="318" t="s">
        <v>1165</v>
      </c>
      <c r="I15" s="318" t="s">
        <v>1165</v>
      </c>
      <c r="J15" s="266" t="s">
        <v>1253</v>
      </c>
      <c r="K15" s="318"/>
      <c r="L15" s="318"/>
      <c r="M15" s="318"/>
    </row>
    <row r="16" spans="1:13" s="12" customFormat="1" x14ac:dyDescent="0.25">
      <c r="A16"/>
      <c r="B16" s="318" t="s">
        <v>1251</v>
      </c>
      <c r="C16" s="318" t="s">
        <v>1252</v>
      </c>
      <c r="D16" s="318" t="s">
        <v>809</v>
      </c>
      <c r="E16" s="318" t="s">
        <v>809</v>
      </c>
      <c r="F16" s="318" t="s">
        <v>809</v>
      </c>
      <c r="G16" s="4">
        <v>7</v>
      </c>
      <c r="H16" s="318" t="s">
        <v>809</v>
      </c>
      <c r="I16" s="318" t="s">
        <v>809</v>
      </c>
      <c r="J16" s="266" t="s">
        <v>1257</v>
      </c>
      <c r="K16" s="318"/>
      <c r="L16" s="318"/>
      <c r="M16" s="318"/>
    </row>
    <row r="17" spans="1:13" s="12" customFormat="1" x14ac:dyDescent="0.25">
      <c r="A17"/>
      <c r="B17" s="318" t="s">
        <v>1254</v>
      </c>
      <c r="C17" s="318" t="s">
        <v>1255</v>
      </c>
      <c r="D17" s="318" t="s">
        <v>1167</v>
      </c>
      <c r="E17" s="318" t="s">
        <v>1167</v>
      </c>
      <c r="F17" s="318" t="s">
        <v>1167</v>
      </c>
      <c r="G17" s="4">
        <v>8</v>
      </c>
      <c r="H17" s="318" t="s">
        <v>1167</v>
      </c>
      <c r="I17" s="318" t="s">
        <v>1167</v>
      </c>
      <c r="J17" s="266" t="s">
        <v>1258</v>
      </c>
      <c r="K17" s="318"/>
      <c r="L17" s="318"/>
      <c r="M17" s="318"/>
    </row>
    <row r="18" spans="1:13" s="12" customFormat="1" ht="9" customHeight="1" x14ac:dyDescent="0.25">
      <c r="A18"/>
      <c r="B18" s="318"/>
      <c r="C18" s="318"/>
      <c r="D18" s="318"/>
      <c r="E18" s="318"/>
      <c r="F18" s="318"/>
      <c r="G18" s="4"/>
      <c r="H18"/>
      <c r="I18"/>
      <c r="J18" s="266"/>
      <c r="K18" s="318"/>
      <c r="L18" s="318"/>
      <c r="M18" s="318"/>
    </row>
    <row r="19" spans="1:13" s="12" customFormat="1" x14ac:dyDescent="0.25">
      <c r="A19" s="318" t="s">
        <v>1259</v>
      </c>
      <c r="B19" s="318" t="s">
        <v>1245</v>
      </c>
      <c r="C19" s="318" t="s">
        <v>1246</v>
      </c>
      <c r="D19" s="318" t="s">
        <v>1260</v>
      </c>
      <c r="E19" s="318" t="s">
        <v>1260</v>
      </c>
      <c r="F19" s="318" t="s">
        <v>1260</v>
      </c>
      <c r="G19" s="4">
        <v>9</v>
      </c>
      <c r="H19" s="318" t="s">
        <v>1260</v>
      </c>
      <c r="I19" s="318" t="s">
        <v>1260</v>
      </c>
      <c r="J19" s="266" t="s">
        <v>1247</v>
      </c>
      <c r="K19" s="318"/>
      <c r="L19" s="318"/>
      <c r="M19" s="318"/>
    </row>
    <row r="20" spans="1:13" s="12" customFormat="1" x14ac:dyDescent="0.25">
      <c r="A20"/>
      <c r="B20" s="318" t="s">
        <v>1248</v>
      </c>
      <c r="C20" s="318" t="s">
        <v>1249</v>
      </c>
      <c r="D20" s="318" t="s">
        <v>797</v>
      </c>
      <c r="E20" s="318" t="s">
        <v>797</v>
      </c>
      <c r="F20" s="318" t="s">
        <v>797</v>
      </c>
      <c r="G20" s="4">
        <v>10</v>
      </c>
      <c r="H20" s="318" t="s">
        <v>797</v>
      </c>
      <c r="I20" s="318" t="s">
        <v>797</v>
      </c>
      <c r="J20" s="266" t="s">
        <v>1250</v>
      </c>
      <c r="K20" s="318"/>
      <c r="L20" s="318"/>
      <c r="M20" s="318"/>
    </row>
    <row r="21" spans="1:13" s="12" customFormat="1" x14ac:dyDescent="0.25">
      <c r="A21"/>
      <c r="B21" s="318" t="s">
        <v>1251</v>
      </c>
      <c r="C21" s="318" t="s">
        <v>1252</v>
      </c>
      <c r="D21" s="318" t="s">
        <v>1261</v>
      </c>
      <c r="E21" s="318" t="s">
        <v>1261</v>
      </c>
      <c r="F21" s="318" t="s">
        <v>1261</v>
      </c>
      <c r="G21" s="4">
        <v>11</v>
      </c>
      <c r="H21" s="318" t="s">
        <v>1261</v>
      </c>
      <c r="I21" s="318" t="s">
        <v>1261</v>
      </c>
      <c r="J21" s="266" t="s">
        <v>1253</v>
      </c>
      <c r="K21" s="318"/>
      <c r="L21" s="318"/>
      <c r="M21" s="318"/>
    </row>
    <row r="22" spans="1:13" s="12" customFormat="1" x14ac:dyDescent="0.25">
      <c r="A22"/>
      <c r="B22" s="318" t="s">
        <v>1254</v>
      </c>
      <c r="C22" s="318" t="s">
        <v>1255</v>
      </c>
      <c r="D22" s="318" t="s">
        <v>1262</v>
      </c>
      <c r="E22" s="318" t="s">
        <v>1262</v>
      </c>
      <c r="F22" s="318" t="s">
        <v>1262</v>
      </c>
      <c r="G22" s="4">
        <v>12</v>
      </c>
      <c r="H22" s="318" t="s">
        <v>1262</v>
      </c>
      <c r="I22" s="318" t="s">
        <v>1262</v>
      </c>
      <c r="J22" s="266" t="s">
        <v>1253</v>
      </c>
      <c r="K22" s="318"/>
      <c r="L22" s="318"/>
      <c r="M22" s="318"/>
    </row>
    <row r="23" spans="1:13" s="12" customFormat="1" x14ac:dyDescent="0.25">
      <c r="A23" s="318" t="s">
        <v>1263</v>
      </c>
      <c r="B23" s="318" t="s">
        <v>1245</v>
      </c>
      <c r="C23" s="318" t="s">
        <v>1246</v>
      </c>
      <c r="D23" s="318" t="s">
        <v>1264</v>
      </c>
      <c r="E23" s="318" t="s">
        <v>1264</v>
      </c>
      <c r="F23" s="318" t="s">
        <v>1264</v>
      </c>
      <c r="G23" s="4">
        <v>13</v>
      </c>
      <c r="H23" s="318" t="s">
        <v>1264</v>
      </c>
      <c r="I23" s="318" t="s">
        <v>1264</v>
      </c>
      <c r="J23" s="266" t="s">
        <v>1253</v>
      </c>
      <c r="K23" s="318"/>
      <c r="L23" s="318"/>
      <c r="M23" s="318"/>
    </row>
    <row r="24" spans="1:13" s="12" customFormat="1" x14ac:dyDescent="0.25">
      <c r="A24"/>
      <c r="B24" s="318" t="s">
        <v>1248</v>
      </c>
      <c r="C24" s="318" t="s">
        <v>1249</v>
      </c>
      <c r="D24" s="318" t="s">
        <v>1265</v>
      </c>
      <c r="E24" s="318" t="s">
        <v>1265</v>
      </c>
      <c r="F24" s="318" t="s">
        <v>1265</v>
      </c>
      <c r="G24" s="4">
        <v>14</v>
      </c>
      <c r="H24" s="318" t="s">
        <v>1265</v>
      </c>
      <c r="I24" s="318" t="s">
        <v>1265</v>
      </c>
      <c r="J24" s="266" t="s">
        <v>1253</v>
      </c>
      <c r="K24" s="318"/>
      <c r="L24" s="318"/>
      <c r="M24" s="318"/>
    </row>
    <row r="25" spans="1:13" s="12" customFormat="1" x14ac:dyDescent="0.25">
      <c r="A25"/>
      <c r="B25" s="318" t="s">
        <v>1251</v>
      </c>
      <c r="C25" s="318" t="s">
        <v>1252</v>
      </c>
      <c r="D25" s="318" t="s">
        <v>1266</v>
      </c>
      <c r="E25" s="318" t="s">
        <v>1266</v>
      </c>
      <c r="F25" s="318" t="s">
        <v>1266</v>
      </c>
      <c r="G25" s="4">
        <v>15</v>
      </c>
      <c r="H25" s="318" t="s">
        <v>1266</v>
      </c>
      <c r="I25" s="318" t="s">
        <v>1266</v>
      </c>
      <c r="J25" s="266" t="s">
        <v>1257</v>
      </c>
      <c r="K25" s="318"/>
      <c r="L25" s="318"/>
      <c r="M25" s="318"/>
    </row>
    <row r="26" spans="1:13" s="12" customFormat="1" x14ac:dyDescent="0.25">
      <c r="A26"/>
      <c r="B26" s="318" t="s">
        <v>1254</v>
      </c>
      <c r="C26" s="318" t="s">
        <v>1255</v>
      </c>
      <c r="D26" s="318" t="s">
        <v>1267</v>
      </c>
      <c r="E26" s="318" t="s">
        <v>1267</v>
      </c>
      <c r="F26" s="318" t="s">
        <v>1267</v>
      </c>
      <c r="G26" s="4">
        <v>16</v>
      </c>
      <c r="H26" s="318" t="s">
        <v>1267</v>
      </c>
      <c r="I26" s="318" t="s">
        <v>1267</v>
      </c>
      <c r="J26" s="266" t="s">
        <v>1258</v>
      </c>
      <c r="K26" s="318"/>
      <c r="L26" s="318"/>
      <c r="M26" s="318"/>
    </row>
    <row r="27" spans="1:13" s="12" customFormat="1" ht="9" customHeight="1" x14ac:dyDescent="0.25">
      <c r="A27"/>
      <c r="B27" s="318"/>
      <c r="C27" s="318"/>
      <c r="D27" s="318"/>
      <c r="E27" s="318"/>
      <c r="F27" s="318"/>
      <c r="G27" s="4"/>
      <c r="H27"/>
      <c r="I27"/>
      <c r="J27" s="266"/>
      <c r="K27" s="318"/>
      <c r="L27" s="318"/>
      <c r="M27" s="318"/>
    </row>
    <row r="28" spans="1:13" s="12" customFormat="1" x14ac:dyDescent="0.25">
      <c r="A28" s="318" t="s">
        <v>1268</v>
      </c>
      <c r="B28" s="318" t="s">
        <v>1245</v>
      </c>
      <c r="C28" s="318" t="s">
        <v>1246</v>
      </c>
      <c r="D28" s="318" t="s">
        <v>1269</v>
      </c>
      <c r="E28" s="318" t="s">
        <v>1269</v>
      </c>
      <c r="F28" s="318" t="s">
        <v>1269</v>
      </c>
      <c r="G28" s="4">
        <v>17</v>
      </c>
      <c r="H28" s="318" t="s">
        <v>1269</v>
      </c>
      <c r="I28" s="318" t="s">
        <v>1269</v>
      </c>
      <c r="J28" s="266" t="s">
        <v>1247</v>
      </c>
      <c r="K28" s="318"/>
      <c r="L28" s="318"/>
      <c r="M28" s="318"/>
    </row>
    <row r="29" spans="1:13" s="12" customFormat="1" x14ac:dyDescent="0.25">
      <c r="A29"/>
      <c r="B29" s="318" t="s">
        <v>1248</v>
      </c>
      <c r="C29" s="318" t="s">
        <v>1249</v>
      </c>
      <c r="D29" s="318" t="s">
        <v>1270</v>
      </c>
      <c r="E29" s="318" t="s">
        <v>1270</v>
      </c>
      <c r="F29" s="318" t="s">
        <v>1270</v>
      </c>
      <c r="G29" s="4">
        <v>18</v>
      </c>
      <c r="H29" s="318" t="s">
        <v>1270</v>
      </c>
      <c r="I29" s="318" t="s">
        <v>1270</v>
      </c>
      <c r="J29" s="266" t="s">
        <v>1250</v>
      </c>
      <c r="K29" s="318"/>
      <c r="L29" s="318"/>
      <c r="M29" s="318"/>
    </row>
    <row r="30" spans="1:13" s="12" customFormat="1" x14ac:dyDescent="0.25">
      <c r="A30"/>
      <c r="B30" s="318" t="s">
        <v>1251</v>
      </c>
      <c r="C30" s="318" t="s">
        <v>1252</v>
      </c>
      <c r="D30" s="318" t="s">
        <v>800</v>
      </c>
      <c r="E30" s="318" t="s">
        <v>800</v>
      </c>
      <c r="F30" s="318" t="s">
        <v>800</v>
      </c>
      <c r="G30" s="4">
        <v>19</v>
      </c>
      <c r="H30" s="318" t="s">
        <v>800</v>
      </c>
      <c r="I30" s="318" t="s">
        <v>800</v>
      </c>
      <c r="J30" s="266" t="s">
        <v>1253</v>
      </c>
      <c r="K30" s="318"/>
      <c r="L30" s="318"/>
      <c r="M30" s="318"/>
    </row>
    <row r="31" spans="1:13" s="12" customFormat="1" x14ac:dyDescent="0.25">
      <c r="A31"/>
      <c r="B31" s="318" t="s">
        <v>1254</v>
      </c>
      <c r="C31" s="318" t="s">
        <v>1255</v>
      </c>
      <c r="D31" s="318" t="s">
        <v>1271</v>
      </c>
      <c r="E31" s="318" t="s">
        <v>1271</v>
      </c>
      <c r="F31" s="318" t="s">
        <v>1271</v>
      </c>
      <c r="G31" s="4">
        <v>20</v>
      </c>
      <c r="H31" s="318" t="s">
        <v>1271</v>
      </c>
      <c r="I31" s="318" t="s">
        <v>1271</v>
      </c>
      <c r="J31" s="266" t="s">
        <v>1253</v>
      </c>
      <c r="K31" s="318"/>
      <c r="L31" s="318"/>
      <c r="M31" s="318"/>
    </row>
    <row r="32" spans="1:13" s="12" customFormat="1" x14ac:dyDescent="0.25">
      <c r="A32" s="318" t="s">
        <v>1272</v>
      </c>
      <c r="B32" s="318" t="s">
        <v>1245</v>
      </c>
      <c r="C32" s="318" t="s">
        <v>1246</v>
      </c>
      <c r="D32" s="318" t="s">
        <v>1273</v>
      </c>
      <c r="E32" s="318" t="s">
        <v>1273</v>
      </c>
      <c r="F32" s="318" t="s">
        <v>1273</v>
      </c>
      <c r="G32" s="4">
        <v>21</v>
      </c>
      <c r="H32" s="318" t="s">
        <v>1273</v>
      </c>
      <c r="I32" s="318" t="s">
        <v>1273</v>
      </c>
      <c r="J32" s="266" t="s">
        <v>1253</v>
      </c>
      <c r="K32" s="318"/>
      <c r="L32" s="318"/>
      <c r="M32" s="318"/>
    </row>
    <row r="33" spans="1:13" s="12" customFormat="1" x14ac:dyDescent="0.25">
      <c r="A33"/>
      <c r="B33" s="318" t="s">
        <v>1248</v>
      </c>
      <c r="C33" s="318" t="s">
        <v>1249</v>
      </c>
      <c r="D33" s="318" t="s">
        <v>1274</v>
      </c>
      <c r="E33" s="318" t="s">
        <v>1274</v>
      </c>
      <c r="F33" s="318" t="s">
        <v>1274</v>
      </c>
      <c r="G33" s="4">
        <v>22</v>
      </c>
      <c r="H33" s="318" t="s">
        <v>1274</v>
      </c>
      <c r="I33" s="318" t="s">
        <v>1274</v>
      </c>
      <c r="J33" s="266" t="s">
        <v>1253</v>
      </c>
      <c r="K33" s="318"/>
      <c r="L33" s="318"/>
      <c r="M33" s="318"/>
    </row>
    <row r="34" spans="1:13" s="12" customFormat="1" x14ac:dyDescent="0.25">
      <c r="A34"/>
      <c r="B34" s="318" t="s">
        <v>1251</v>
      </c>
      <c r="C34" s="318" t="s">
        <v>1252</v>
      </c>
      <c r="D34" s="318" t="s">
        <v>1275</v>
      </c>
      <c r="E34" s="318" t="s">
        <v>1275</v>
      </c>
      <c r="F34" s="318" t="s">
        <v>1275</v>
      </c>
      <c r="G34" s="4">
        <v>23</v>
      </c>
      <c r="H34" s="318" t="s">
        <v>1275</v>
      </c>
      <c r="I34" s="318" t="s">
        <v>1275</v>
      </c>
      <c r="J34" s="266" t="s">
        <v>1257</v>
      </c>
      <c r="K34" s="318"/>
      <c r="L34" s="318"/>
      <c r="M34" s="318"/>
    </row>
    <row r="35" spans="1:13" s="12" customFormat="1" x14ac:dyDescent="0.25">
      <c r="A35"/>
      <c r="B35" s="318" t="s">
        <v>1254</v>
      </c>
      <c r="C35" s="318" t="s">
        <v>1255</v>
      </c>
      <c r="D35" s="318" t="s">
        <v>915</v>
      </c>
      <c r="E35" s="318" t="s">
        <v>915</v>
      </c>
      <c r="F35" s="318" t="s">
        <v>915</v>
      </c>
      <c r="G35" s="4">
        <v>24</v>
      </c>
      <c r="H35" s="318" t="s">
        <v>915</v>
      </c>
      <c r="I35" s="318" t="s">
        <v>915</v>
      </c>
      <c r="J35" s="266" t="s">
        <v>1258</v>
      </c>
      <c r="K35" s="318"/>
      <c r="L35" s="318"/>
      <c r="M35" s="318"/>
    </row>
    <row r="36" spans="1:13" s="12" customFormat="1" ht="8.25" customHeight="1" x14ac:dyDescent="0.25">
      <c r="A36"/>
      <c r="B36" s="318"/>
      <c r="C36" s="318"/>
      <c r="D36" s="318"/>
      <c r="E36" s="318"/>
      <c r="F36" s="318"/>
      <c r="G36" s="4"/>
      <c r="H36"/>
      <c r="I36"/>
      <c r="J36" s="266"/>
      <c r="K36" s="318"/>
      <c r="L36" s="318"/>
      <c r="M36" s="318"/>
    </row>
    <row r="37" spans="1:13" s="12" customFormat="1" x14ac:dyDescent="0.25">
      <c r="A37"/>
      <c r="B37" s="318"/>
      <c r="C37" s="318"/>
      <c r="D37" s="318" t="s">
        <v>921</v>
      </c>
      <c r="E37" s="318" t="s">
        <v>921</v>
      </c>
      <c r="F37" s="318" t="s">
        <v>921</v>
      </c>
      <c r="G37" s="4">
        <v>25</v>
      </c>
      <c r="H37" s="318" t="s">
        <v>921</v>
      </c>
      <c r="I37" s="318" t="s">
        <v>921</v>
      </c>
      <c r="J37" s="266"/>
      <c r="K37" s="318"/>
      <c r="L37" s="318"/>
      <c r="M37" s="318"/>
    </row>
    <row r="38" spans="1:13" s="12" customFormat="1" x14ac:dyDescent="0.25">
      <c r="A38"/>
      <c r="B38" s="318"/>
      <c r="C38" s="318"/>
      <c r="D38" s="318" t="s">
        <v>927</v>
      </c>
      <c r="E38" s="318" t="s">
        <v>927</v>
      </c>
      <c r="F38" s="318" t="s">
        <v>927</v>
      </c>
      <c r="G38" s="4">
        <v>26</v>
      </c>
      <c r="H38" s="318" t="s">
        <v>927</v>
      </c>
      <c r="I38" s="318" t="s">
        <v>927</v>
      </c>
      <c r="J38" s="266"/>
      <c r="K38" s="318"/>
      <c r="L38" s="318"/>
      <c r="M38" s="318"/>
    </row>
    <row r="39" spans="1:13" s="12" customFormat="1" x14ac:dyDescent="0.25">
      <c r="A39"/>
      <c r="B39" s="318"/>
      <c r="C39" s="318"/>
      <c r="D39" s="318" t="s">
        <v>933</v>
      </c>
      <c r="E39" s="318" t="s">
        <v>933</v>
      </c>
      <c r="F39" s="318" t="s">
        <v>933</v>
      </c>
      <c r="G39" s="4">
        <v>27</v>
      </c>
      <c r="H39" s="318" t="s">
        <v>933</v>
      </c>
      <c r="I39" s="318" t="s">
        <v>933</v>
      </c>
      <c r="J39" s="266"/>
      <c r="K39" s="318"/>
      <c r="L39" s="318"/>
      <c r="M39" s="318"/>
    </row>
    <row r="40" spans="1:13" s="12" customFormat="1" x14ac:dyDescent="0.25">
      <c r="A40"/>
      <c r="B40"/>
      <c r="C40"/>
      <c r="D40" s="318" t="s">
        <v>939</v>
      </c>
      <c r="E40" s="318" t="str">
        <f>D40</f>
        <v>e</v>
      </c>
      <c r="F40" s="318" t="str">
        <f>D40</f>
        <v>e</v>
      </c>
      <c r="G40" s="4">
        <v>28</v>
      </c>
      <c r="H40" s="318" t="str">
        <f>D40</f>
        <v>e</v>
      </c>
      <c r="I40" s="318" t="str">
        <f>D40</f>
        <v>e</v>
      </c>
      <c r="J40"/>
      <c r="K40" s="318"/>
      <c r="L40" s="318"/>
      <c r="M40" s="318"/>
    </row>
    <row r="41" spans="1:13" s="12" customFormat="1" x14ac:dyDescent="0.25">
      <c r="A41"/>
      <c r="B41"/>
      <c r="C41"/>
      <c r="D41" s="318" t="s">
        <v>945</v>
      </c>
      <c r="E41" s="318" t="str">
        <f>D41</f>
        <v>f</v>
      </c>
      <c r="F41" s="318" t="str">
        <f>D41</f>
        <v>f</v>
      </c>
      <c r="G41" s="4">
        <v>29</v>
      </c>
      <c r="H41" s="318" t="str">
        <f>D41</f>
        <v>f</v>
      </c>
      <c r="I41" s="318" t="str">
        <f>D41</f>
        <v>f</v>
      </c>
      <c r="J41"/>
      <c r="K41" s="318"/>
      <c r="L41" s="318"/>
      <c r="M41" s="318"/>
    </row>
    <row r="42" spans="1:13" s="12" customFormat="1" x14ac:dyDescent="0.25">
      <c r="A42"/>
      <c r="B42" s="318"/>
      <c r="C42" s="318"/>
      <c r="D42" s="318" t="s">
        <v>1276</v>
      </c>
      <c r="E42" s="318" t="s">
        <v>1276</v>
      </c>
      <c r="F42" s="318" t="s">
        <v>1276</v>
      </c>
      <c r="G42" s="4">
        <v>30</v>
      </c>
      <c r="H42" s="318" t="s">
        <v>1276</v>
      </c>
      <c r="I42" s="318" t="s">
        <v>1276</v>
      </c>
      <c r="J42" s="266"/>
      <c r="K42" s="318"/>
      <c r="L42" s="318"/>
      <c r="M42" s="318"/>
    </row>
    <row r="43" spans="1:13" s="12" customFormat="1" x14ac:dyDescent="0.25">
      <c r="A43" s="349" t="s">
        <v>1277</v>
      </c>
      <c r="B43" s="318" t="s">
        <v>260</v>
      </c>
      <c r="C43" s="318" t="s">
        <v>1278</v>
      </c>
      <c r="D43" s="318" t="s">
        <v>1279</v>
      </c>
      <c r="E43" s="318" t="str">
        <f>$D43</f>
        <v>&lt;h&gt;</v>
      </c>
      <c r="F43" s="318" t="str">
        <f>$D43</f>
        <v>&lt;h&gt;</v>
      </c>
      <c r="G43" s="4">
        <v>31</v>
      </c>
      <c r="H43" s="318" t="str">
        <f>$D43</f>
        <v>&lt;h&gt;</v>
      </c>
      <c r="I43" s="318" t="str">
        <f>$D43</f>
        <v>&lt;h&gt;</v>
      </c>
      <c r="J43" s="266" t="s">
        <v>1258</v>
      </c>
      <c r="K43" s="318"/>
      <c r="L43" s="318"/>
      <c r="M43" s="318"/>
    </row>
    <row r="44" spans="1:13" s="12" customFormat="1" x14ac:dyDescent="0.25">
      <c r="A44" s="349" t="s">
        <v>1277</v>
      </c>
      <c r="B44" s="318" t="s">
        <v>260</v>
      </c>
      <c r="C44" s="318" t="s">
        <v>1278</v>
      </c>
      <c r="D44" s="318" t="s">
        <v>1280</v>
      </c>
      <c r="E44" s="318" t="s">
        <v>1280</v>
      </c>
      <c r="F44" s="318" t="s">
        <v>1280</v>
      </c>
      <c r="G44" s="4">
        <v>32</v>
      </c>
      <c r="H44" s="318" t="str">
        <f>$D44</f>
        <v>&lt;j&gt;</v>
      </c>
      <c r="I44" s="318" t="str">
        <f>$D44</f>
        <v>&lt;j&gt;</v>
      </c>
      <c r="J44" s="266" t="s">
        <v>1253</v>
      </c>
      <c r="K44" s="318"/>
      <c r="L44" s="318"/>
      <c r="M44" s="318"/>
    </row>
    <row r="45" spans="1:13" s="12" customFormat="1" x14ac:dyDescent="0.25">
      <c r="A45"/>
      <c r="B45" s="318"/>
      <c r="C45" s="318"/>
      <c r="D45" s="318"/>
      <c r="E45" s="318"/>
      <c r="F45" s="318"/>
      <c r="G45" s="4"/>
      <c r="H45"/>
      <c r="I45"/>
      <c r="J45" s="266"/>
      <c r="K45" s="318"/>
      <c r="L45" s="318"/>
      <c r="M45" s="318"/>
    </row>
    <row r="46" spans="1:13" s="12" customFormat="1" x14ac:dyDescent="0.25">
      <c r="A46"/>
      <c r="B46" s="318"/>
      <c r="C46" s="318"/>
      <c r="D46" s="318"/>
      <c r="E46" s="318"/>
      <c r="F46" s="318"/>
      <c r="G46" s="4"/>
      <c r="H46"/>
      <c r="I46"/>
      <c r="J46" s="266"/>
      <c r="K46" s="318"/>
      <c r="L46" s="318"/>
      <c r="M46" s="318"/>
    </row>
    <row r="47" spans="1:13" s="12" customFormat="1" x14ac:dyDescent="0.25">
      <c r="A47"/>
      <c r="B47"/>
      <c r="C47"/>
      <c r="D47" s="318"/>
      <c r="E47" s="318"/>
      <c r="F47" s="318"/>
      <c r="G47" s="4"/>
      <c r="H47"/>
      <c r="I47"/>
      <c r="J47" s="266"/>
      <c r="K47" s="318"/>
      <c r="L47" s="318"/>
      <c r="M47" s="318"/>
    </row>
    <row r="48" spans="1:13" s="12" customFormat="1" x14ac:dyDescent="0.25">
      <c r="A48"/>
      <c r="B48" s="318"/>
      <c r="C48" s="318"/>
      <c r="D48" s="318"/>
      <c r="E48" s="318"/>
      <c r="F48" s="318"/>
      <c r="G48" s="4"/>
      <c r="H48"/>
      <c r="I48"/>
      <c r="J48" s="266"/>
      <c r="K48" s="318"/>
      <c r="L48" s="318"/>
      <c r="M48" s="318"/>
    </row>
    <row r="49" spans="1:13" s="12" customFormat="1" x14ac:dyDescent="0.25">
      <c r="A49"/>
      <c r="B49" s="318"/>
      <c r="C49" s="318"/>
      <c r="D49" s="318"/>
      <c r="E49" s="318"/>
      <c r="F49" s="318"/>
      <c r="G49" s="4"/>
      <c r="H49"/>
      <c r="I49"/>
      <c r="J49" s="266"/>
      <c r="K49" s="318"/>
      <c r="L49" s="318"/>
      <c r="M49" s="318"/>
    </row>
    <row r="50" spans="1:13" s="12" customFormat="1" x14ac:dyDescent="0.25">
      <c r="A50"/>
      <c r="B50" s="318"/>
      <c r="C50" s="318"/>
      <c r="D50" s="318"/>
      <c r="E50" s="318"/>
      <c r="F50" s="318"/>
      <c r="G50" s="4"/>
      <c r="H50"/>
      <c r="I50"/>
      <c r="J50" s="266"/>
      <c r="K50" s="318"/>
      <c r="L50" s="318"/>
      <c r="M50" s="318"/>
    </row>
    <row r="51" spans="1:13" s="12" customFormat="1" x14ac:dyDescent="0.25">
      <c r="A51"/>
      <c r="B51"/>
      <c r="C51"/>
      <c r="D51" s="318"/>
      <c r="E51" s="318"/>
      <c r="F51" s="318"/>
      <c r="G51" s="4"/>
      <c r="H51"/>
      <c r="I51"/>
      <c r="J51" s="266"/>
      <c r="K51" s="318"/>
      <c r="L51" s="318"/>
      <c r="M51" s="318"/>
    </row>
    <row r="52" spans="1:13" s="12" customFormat="1" x14ac:dyDescent="0.25">
      <c r="A52"/>
      <c r="B52" s="318"/>
      <c r="C52" s="318"/>
      <c r="D52" s="318"/>
      <c r="E52" s="318"/>
      <c r="F52" s="318"/>
      <c r="G52" s="4"/>
      <c r="H52"/>
      <c r="I52"/>
      <c r="J52" s="266"/>
      <c r="K52" s="318"/>
      <c r="L52" s="318"/>
      <c r="M52" s="318"/>
    </row>
    <row r="53" spans="1:13" s="12" customFormat="1" x14ac:dyDescent="0.25">
      <c r="A53"/>
      <c r="B53" s="318"/>
      <c r="C53" s="318"/>
      <c r="D53" s="318"/>
      <c r="E53" s="318"/>
      <c r="F53" s="318"/>
      <c r="G53" s="4"/>
      <c r="H53"/>
      <c r="I53"/>
      <c r="J53" s="266"/>
      <c r="K53" s="318"/>
      <c r="L53" s="318"/>
      <c r="M53" s="318"/>
    </row>
    <row r="54" spans="1:13" s="12" customFormat="1" ht="15.75" x14ac:dyDescent="0.25">
      <c r="A54"/>
      <c r="B54" s="318"/>
      <c r="C54" s="318"/>
      <c r="D54" s="318"/>
      <c r="E54" s="318"/>
      <c r="F54" s="318"/>
      <c r="G54" s="350"/>
      <c r="H54"/>
      <c r="I54"/>
      <c r="J54" s="266"/>
      <c r="K54" s="318"/>
      <c r="L54" s="318"/>
      <c r="M54" s="318"/>
    </row>
    <row r="55" spans="1:13" s="12" customFormat="1" ht="15.75" x14ac:dyDescent="0.25">
      <c r="A55"/>
      <c r="B55" s="318"/>
      <c r="C55" s="318"/>
      <c r="D55" s="318"/>
      <c r="E55" s="318"/>
      <c r="F55" s="318"/>
      <c r="G55" s="350"/>
      <c r="H55"/>
      <c r="I55"/>
      <c r="J55" s="266"/>
      <c r="K55" s="318"/>
      <c r="L55" s="318"/>
      <c r="M55" s="318"/>
    </row>
    <row r="56" spans="1:13" s="12" customFormat="1" ht="15.75" x14ac:dyDescent="0.25">
      <c r="A56"/>
      <c r="B56" s="318"/>
      <c r="C56" s="318"/>
      <c r="D56" s="318"/>
      <c r="E56" s="318"/>
      <c r="F56" s="318"/>
      <c r="G56" s="343"/>
      <c r="H56"/>
      <c r="I56"/>
      <c r="J56" s="266"/>
      <c r="K56" s="318"/>
      <c r="L56" s="318"/>
      <c r="M56" s="318"/>
    </row>
    <row r="57" spans="1:13" s="12" customFormat="1" ht="21" x14ac:dyDescent="0.35">
      <c r="A57"/>
      <c r="B57" s="146" t="s">
        <v>1281</v>
      </c>
      <c r="C57"/>
      <c r="D57"/>
      <c r="E57"/>
      <c r="F57"/>
      <c r="G57"/>
      <c r="H57" s="343" t="s">
        <v>1282</v>
      </c>
      <c r="I57" s="343" t="s">
        <v>1215</v>
      </c>
      <c r="J57"/>
      <c r="K57"/>
      <c r="L57" s="318"/>
      <c r="M57" s="318"/>
    </row>
    <row r="58" spans="1:13" s="12" customFormat="1" ht="21" x14ac:dyDescent="0.35">
      <c r="A58"/>
      <c r="B58" s="146" t="s">
        <v>1283</v>
      </c>
      <c r="C58" s="318"/>
      <c r="D58" s="318"/>
      <c r="E58" s="318"/>
      <c r="F58" s="318"/>
      <c r="G58" s="318"/>
      <c r="H58"/>
      <c r="I58"/>
      <c r="J58"/>
      <c r="K58" s="318"/>
      <c r="L58" s="318"/>
      <c r="M58" s="318"/>
    </row>
    <row r="59" spans="1:13" s="12" customFormat="1" ht="21" x14ac:dyDescent="0.35">
      <c r="A59"/>
      <c r="B59" s="344" t="str">
        <f>B4</f>
        <v>THESE WIRES TO BE THERMALLY STATIONED PER 75910-0014</v>
      </c>
      <c r="C59" s="318"/>
      <c r="D59" s="318"/>
      <c r="E59" s="318"/>
      <c r="F59" s="318"/>
      <c r="G59" s="318"/>
      <c r="H59"/>
      <c r="I59"/>
      <c r="J59"/>
      <c r="K59" s="318"/>
      <c r="L59" s="318"/>
      <c r="M59" s="318"/>
    </row>
    <row r="60" spans="1:13" s="12" customFormat="1" x14ac:dyDescent="0.25">
      <c r="A60"/>
      <c r="B60" s="318"/>
      <c r="C60" s="318"/>
      <c r="D60" s="345" t="s">
        <v>1218</v>
      </c>
      <c r="E60" s="345" t="s">
        <v>1218</v>
      </c>
      <c r="F60" s="345" t="s">
        <v>1218</v>
      </c>
      <c r="G60" s="345"/>
      <c r="H60" s="345" t="s">
        <v>1219</v>
      </c>
      <c r="I60" s="345" t="s">
        <v>1219</v>
      </c>
      <c r="J60"/>
      <c r="K60" s="318"/>
      <c r="L60" s="318"/>
      <c r="M60" s="318"/>
    </row>
    <row r="61" spans="1:13" s="12" customFormat="1" ht="15.75" x14ac:dyDescent="0.25">
      <c r="A61" s="343" t="s">
        <v>1215</v>
      </c>
      <c r="B61" s="318"/>
      <c r="C61" s="318"/>
      <c r="D61" s="345" t="s">
        <v>245</v>
      </c>
      <c r="E61" s="345" t="s">
        <v>553</v>
      </c>
      <c r="F61" s="345" t="s">
        <v>1220</v>
      </c>
      <c r="G61" s="345"/>
      <c r="H61" s="345" t="s">
        <v>1221</v>
      </c>
      <c r="I61" s="345" t="s">
        <v>1222</v>
      </c>
      <c r="J61" s="345" t="s">
        <v>1223</v>
      </c>
      <c r="K61" s="318"/>
      <c r="L61" s="318"/>
      <c r="M61" s="318"/>
    </row>
    <row r="62" spans="1:13" s="12" customFormat="1" ht="15.75" x14ac:dyDescent="0.25">
      <c r="A62" s="343" t="s">
        <v>1284</v>
      </c>
      <c r="B62" s="318"/>
      <c r="C62" s="318" t="s">
        <v>1225</v>
      </c>
      <c r="D62" s="345" t="s">
        <v>1285</v>
      </c>
      <c r="E62" s="345" t="s">
        <v>1286</v>
      </c>
      <c r="F62" s="345" t="s">
        <v>1287</v>
      </c>
      <c r="G62" s="345"/>
      <c r="H62" s="345" t="s">
        <v>1288</v>
      </c>
      <c r="I62" s="345" t="s">
        <v>1289</v>
      </c>
      <c r="J62" s="345" t="s">
        <v>1231</v>
      </c>
      <c r="K62" s="318"/>
      <c r="L62" s="318"/>
      <c r="M62" s="318"/>
    </row>
    <row r="63" spans="1:13" s="12" customFormat="1" ht="18.75" x14ac:dyDescent="0.3">
      <c r="A63"/>
      <c r="B63" s="318"/>
      <c r="C63" s="346" t="s">
        <v>1232</v>
      </c>
      <c r="D63" s="4" t="s">
        <v>1233</v>
      </c>
      <c r="E63" s="4" t="s">
        <v>1234</v>
      </c>
      <c r="F63" s="347" t="s">
        <v>1235</v>
      </c>
      <c r="G63" s="351" t="s">
        <v>1290</v>
      </c>
      <c r="H63" s="347" t="s">
        <v>1291</v>
      </c>
      <c r="I63" s="347" t="s">
        <v>1292</v>
      </c>
      <c r="J63" s="345" t="s">
        <v>1238</v>
      </c>
      <c r="K63" s="318"/>
      <c r="L63" s="318"/>
      <c r="M63" s="318"/>
    </row>
    <row r="64" spans="1:13" s="12" customFormat="1" ht="15.75" x14ac:dyDescent="0.25">
      <c r="A64" s="343" t="s">
        <v>1239</v>
      </c>
      <c r="B64" s="343" t="s">
        <v>1240</v>
      </c>
      <c r="C64" s="343" t="s">
        <v>1241</v>
      </c>
      <c r="D64" s="343" t="s">
        <v>1242</v>
      </c>
      <c r="E64" s="343" t="s">
        <v>1243</v>
      </c>
      <c r="F64" s="343" t="s">
        <v>1242</v>
      </c>
      <c r="G64" s="343" t="s">
        <v>1244</v>
      </c>
      <c r="H64" s="343" t="s">
        <v>1243</v>
      </c>
      <c r="I64" s="343" t="s">
        <v>1242</v>
      </c>
      <c r="J64" s="343" t="s">
        <v>1241</v>
      </c>
      <c r="K64" s="318"/>
      <c r="L64" s="318"/>
      <c r="M64" s="318"/>
    </row>
    <row r="65" spans="1:13" s="12" customFormat="1" x14ac:dyDescent="0.25">
      <c r="A65" s="318" t="e">
        <f>'Solenoid Signal I.D.''s'!#REF!</f>
        <v>#REF!</v>
      </c>
      <c r="B65" s="318" t="s">
        <v>1245</v>
      </c>
      <c r="C65" s="318" t="s">
        <v>1246</v>
      </c>
      <c r="D65" s="318" t="s">
        <v>831</v>
      </c>
      <c r="E65" s="318" t="s">
        <v>831</v>
      </c>
      <c r="F65" s="318" t="s">
        <v>831</v>
      </c>
      <c r="G65" s="4">
        <v>1</v>
      </c>
      <c r="H65" s="318" t="s">
        <v>831</v>
      </c>
      <c r="I65" s="318" t="s">
        <v>831</v>
      </c>
      <c r="J65" s="266" t="s">
        <v>1247</v>
      </c>
      <c r="K65" s="318"/>
      <c r="L65" s="318"/>
      <c r="M65" s="318"/>
    </row>
    <row r="66" spans="1:13" s="12" customFormat="1" x14ac:dyDescent="0.25">
      <c r="A66"/>
      <c r="B66" s="318" t="s">
        <v>1248</v>
      </c>
      <c r="C66" s="318" t="s">
        <v>1249</v>
      </c>
      <c r="D66" s="318" t="s">
        <v>839</v>
      </c>
      <c r="E66" s="318" t="s">
        <v>839</v>
      </c>
      <c r="F66" s="318" t="s">
        <v>839</v>
      </c>
      <c r="G66" s="4">
        <v>2</v>
      </c>
      <c r="H66" s="318" t="s">
        <v>839</v>
      </c>
      <c r="I66" s="318" t="s">
        <v>839</v>
      </c>
      <c r="J66" s="266" t="s">
        <v>1250</v>
      </c>
      <c r="K66" s="318"/>
      <c r="L66" s="318"/>
      <c r="M66" s="318"/>
    </row>
    <row r="67" spans="1:13" s="12" customFormat="1" x14ac:dyDescent="0.25">
      <c r="A67"/>
      <c r="B67" s="318" t="s">
        <v>1251</v>
      </c>
      <c r="C67" s="318" t="s">
        <v>1252</v>
      </c>
      <c r="D67" s="318" t="s">
        <v>1156</v>
      </c>
      <c r="E67" s="318" t="s">
        <v>1156</v>
      </c>
      <c r="F67" s="318" t="s">
        <v>1156</v>
      </c>
      <c r="G67" s="4">
        <v>3</v>
      </c>
      <c r="H67" s="318" t="s">
        <v>1156</v>
      </c>
      <c r="I67" s="318" t="s">
        <v>1156</v>
      </c>
      <c r="J67" s="266" t="s">
        <v>1253</v>
      </c>
      <c r="K67" s="318"/>
      <c r="L67" s="318"/>
      <c r="M67" s="318"/>
    </row>
    <row r="68" spans="1:13" s="12" customFormat="1" x14ac:dyDescent="0.25">
      <c r="A68"/>
      <c r="B68" s="318" t="s">
        <v>1254</v>
      </c>
      <c r="C68" s="318" t="s">
        <v>1255</v>
      </c>
      <c r="D68" s="318" t="s">
        <v>1161</v>
      </c>
      <c r="E68" s="318" t="s">
        <v>1161</v>
      </c>
      <c r="F68" s="318" t="s">
        <v>1161</v>
      </c>
      <c r="G68" s="4">
        <v>4</v>
      </c>
      <c r="H68" s="318" t="s">
        <v>1161</v>
      </c>
      <c r="I68" s="318" t="s">
        <v>1161</v>
      </c>
      <c r="J68" s="266" t="s">
        <v>1253</v>
      </c>
      <c r="K68" s="318"/>
      <c r="L68" s="318"/>
      <c r="M68" s="318"/>
    </row>
    <row r="69" spans="1:13" s="12" customFormat="1" x14ac:dyDescent="0.25">
      <c r="A69" s="318" t="e">
        <f>CONCATENATE(A65,"r")</f>
        <v>#REF!</v>
      </c>
      <c r="B69" s="318" t="s">
        <v>1245</v>
      </c>
      <c r="C69" s="318" t="s">
        <v>1246</v>
      </c>
      <c r="D69" s="318" t="s">
        <v>1163</v>
      </c>
      <c r="E69" s="318" t="s">
        <v>1163</v>
      </c>
      <c r="F69" s="318" t="s">
        <v>1163</v>
      </c>
      <c r="G69" s="4">
        <v>5</v>
      </c>
      <c r="H69" s="318" t="s">
        <v>1163</v>
      </c>
      <c r="I69" s="318" t="s">
        <v>1163</v>
      </c>
      <c r="J69" s="266" t="s">
        <v>1253</v>
      </c>
      <c r="K69" s="318"/>
      <c r="L69" s="318"/>
      <c r="M69" s="318"/>
    </row>
    <row r="70" spans="1:13" s="12" customFormat="1" x14ac:dyDescent="0.25">
      <c r="A70"/>
      <c r="B70" s="318" t="s">
        <v>1248</v>
      </c>
      <c r="C70" s="318" t="s">
        <v>1249</v>
      </c>
      <c r="D70" s="318" t="s">
        <v>1165</v>
      </c>
      <c r="E70" s="318" t="s">
        <v>1165</v>
      </c>
      <c r="F70" s="318" t="s">
        <v>1165</v>
      </c>
      <c r="G70" s="4">
        <v>6</v>
      </c>
      <c r="H70" s="318" t="s">
        <v>1165</v>
      </c>
      <c r="I70" s="318" t="s">
        <v>1165</v>
      </c>
      <c r="J70" s="266" t="s">
        <v>1253</v>
      </c>
      <c r="K70" s="318"/>
      <c r="L70" s="318"/>
      <c r="M70" s="318"/>
    </row>
    <row r="71" spans="1:13" s="12" customFormat="1" x14ac:dyDescent="0.25">
      <c r="A71"/>
      <c r="B71" s="318" t="s">
        <v>1251</v>
      </c>
      <c r="C71" s="318" t="s">
        <v>1252</v>
      </c>
      <c r="D71" s="318" t="s">
        <v>809</v>
      </c>
      <c r="E71" s="318" t="s">
        <v>809</v>
      </c>
      <c r="F71" s="318" t="s">
        <v>809</v>
      </c>
      <c r="G71" s="4">
        <v>7</v>
      </c>
      <c r="H71" s="318" t="s">
        <v>809</v>
      </c>
      <c r="I71" s="318" t="s">
        <v>809</v>
      </c>
      <c r="J71" s="266" t="s">
        <v>1257</v>
      </c>
      <c r="K71" s="318"/>
      <c r="L71" s="318"/>
      <c r="M71" s="318"/>
    </row>
    <row r="72" spans="1:13" s="12" customFormat="1" x14ac:dyDescent="0.25">
      <c r="A72"/>
      <c r="B72" s="318" t="s">
        <v>1254</v>
      </c>
      <c r="C72" s="318" t="s">
        <v>1255</v>
      </c>
      <c r="D72" s="318" t="s">
        <v>1167</v>
      </c>
      <c r="E72" s="318" t="s">
        <v>1167</v>
      </c>
      <c r="F72" s="318" t="s">
        <v>1167</v>
      </c>
      <c r="G72" s="4">
        <v>8</v>
      </c>
      <c r="H72" s="318" t="s">
        <v>1167</v>
      </c>
      <c r="I72" s="318" t="s">
        <v>1167</v>
      </c>
      <c r="J72" s="266" t="s">
        <v>1258</v>
      </c>
      <c r="K72" s="318"/>
      <c r="L72" s="318"/>
      <c r="M72" s="318"/>
    </row>
    <row r="73" spans="1:13" s="12" customFormat="1" x14ac:dyDescent="0.25">
      <c r="A73"/>
      <c r="B73" s="318"/>
      <c r="C73" s="318"/>
      <c r="D73" s="318"/>
      <c r="E73" s="318"/>
      <c r="F73" s="318"/>
      <c r="G73" s="4"/>
      <c r="H73"/>
      <c r="I73"/>
      <c r="J73" s="266"/>
      <c r="K73" s="318"/>
      <c r="L73" s="318"/>
      <c r="M73" s="318"/>
    </row>
    <row r="74" spans="1:13" s="12" customFormat="1" x14ac:dyDescent="0.25">
      <c r="A74" s="318" t="e">
        <f>'Solenoid Signal I.D.''s'!#REF!</f>
        <v>#REF!</v>
      </c>
      <c r="B74" s="318" t="s">
        <v>1245</v>
      </c>
      <c r="C74" s="318" t="s">
        <v>1246</v>
      </c>
      <c r="D74" s="318" t="s">
        <v>1260</v>
      </c>
      <c r="E74" s="318" t="s">
        <v>1260</v>
      </c>
      <c r="F74" s="318" t="s">
        <v>1260</v>
      </c>
      <c r="G74" s="4">
        <v>9</v>
      </c>
      <c r="H74" s="318" t="s">
        <v>1260</v>
      </c>
      <c r="I74" s="318" t="s">
        <v>1260</v>
      </c>
      <c r="J74" s="266" t="s">
        <v>1247</v>
      </c>
      <c r="K74" s="318"/>
      <c r="L74" s="318"/>
      <c r="M74" s="318"/>
    </row>
    <row r="75" spans="1:13" s="12" customFormat="1" x14ac:dyDescent="0.25">
      <c r="A75"/>
      <c r="B75" s="318" t="s">
        <v>1248</v>
      </c>
      <c r="C75" s="318" t="s">
        <v>1249</v>
      </c>
      <c r="D75" s="318" t="s">
        <v>797</v>
      </c>
      <c r="E75" s="318" t="s">
        <v>797</v>
      </c>
      <c r="F75" s="318" t="s">
        <v>797</v>
      </c>
      <c r="G75" s="4">
        <v>10</v>
      </c>
      <c r="H75" s="318" t="s">
        <v>797</v>
      </c>
      <c r="I75" s="318" t="s">
        <v>797</v>
      </c>
      <c r="J75" s="266" t="s">
        <v>1250</v>
      </c>
      <c r="K75" s="318"/>
      <c r="L75" s="318"/>
      <c r="M75" s="318"/>
    </row>
    <row r="76" spans="1:13" s="12" customFormat="1" x14ac:dyDescent="0.25">
      <c r="A76"/>
      <c r="B76" s="318" t="s">
        <v>1251</v>
      </c>
      <c r="C76" s="318" t="s">
        <v>1252</v>
      </c>
      <c r="D76" s="318" t="s">
        <v>1261</v>
      </c>
      <c r="E76" s="318" t="s">
        <v>1261</v>
      </c>
      <c r="F76" s="318" t="s">
        <v>1261</v>
      </c>
      <c r="G76" s="4">
        <v>11</v>
      </c>
      <c r="H76" s="318" t="s">
        <v>1261</v>
      </c>
      <c r="I76" s="318" t="s">
        <v>1261</v>
      </c>
      <c r="J76" s="266" t="s">
        <v>1253</v>
      </c>
      <c r="K76" s="318"/>
      <c r="L76"/>
      <c r="M76"/>
    </row>
    <row r="77" spans="1:13" s="12" customFormat="1" x14ac:dyDescent="0.25">
      <c r="A77"/>
      <c r="B77" s="318" t="s">
        <v>1254</v>
      </c>
      <c r="C77" s="318" t="s">
        <v>1255</v>
      </c>
      <c r="D77" s="318" t="s">
        <v>1262</v>
      </c>
      <c r="E77" s="318" t="s">
        <v>1262</v>
      </c>
      <c r="F77" s="318" t="s">
        <v>1262</v>
      </c>
      <c r="G77" s="4">
        <v>12</v>
      </c>
      <c r="H77" s="318" t="s">
        <v>1262</v>
      </c>
      <c r="I77" s="318" t="s">
        <v>1262</v>
      </c>
      <c r="J77" s="266" t="s">
        <v>1253</v>
      </c>
      <c r="K77" s="318"/>
      <c r="L77" s="318"/>
      <c r="M77" s="318"/>
    </row>
    <row r="78" spans="1:13" s="12" customFormat="1" x14ac:dyDescent="0.25">
      <c r="A78" s="318" t="e">
        <f>CONCATENATE(A74,"r")</f>
        <v>#REF!</v>
      </c>
      <c r="B78" s="318" t="s">
        <v>1245</v>
      </c>
      <c r="C78" s="318" t="s">
        <v>1246</v>
      </c>
      <c r="D78" s="318" t="s">
        <v>1264</v>
      </c>
      <c r="E78" s="318" t="s">
        <v>1264</v>
      </c>
      <c r="F78" s="318" t="s">
        <v>1264</v>
      </c>
      <c r="G78" s="4">
        <v>13</v>
      </c>
      <c r="H78" s="318" t="s">
        <v>1264</v>
      </c>
      <c r="I78" s="318" t="s">
        <v>1264</v>
      </c>
      <c r="J78" s="266" t="s">
        <v>1253</v>
      </c>
      <c r="K78" s="318"/>
      <c r="L78" s="318"/>
      <c r="M78" s="318"/>
    </row>
    <row r="79" spans="1:13" s="12" customFormat="1" x14ac:dyDescent="0.25">
      <c r="A79"/>
      <c r="B79" s="318" t="s">
        <v>1248</v>
      </c>
      <c r="C79" s="318" t="s">
        <v>1249</v>
      </c>
      <c r="D79" s="318" t="s">
        <v>1265</v>
      </c>
      <c r="E79" s="318" t="s">
        <v>1265</v>
      </c>
      <c r="F79" s="318" t="s">
        <v>1265</v>
      </c>
      <c r="G79" s="4">
        <v>14</v>
      </c>
      <c r="H79" s="318" t="s">
        <v>1265</v>
      </c>
      <c r="I79" s="318" t="s">
        <v>1265</v>
      </c>
      <c r="J79" s="266" t="s">
        <v>1253</v>
      </c>
      <c r="K79" s="318"/>
      <c r="L79" s="318"/>
      <c r="M79" s="318"/>
    </row>
    <row r="80" spans="1:13" s="12" customFormat="1" ht="15.75" x14ac:dyDescent="0.25">
      <c r="A80" s="343"/>
      <c r="B80" s="318" t="s">
        <v>1251</v>
      </c>
      <c r="C80" s="318" t="s">
        <v>1252</v>
      </c>
      <c r="D80" s="318" t="s">
        <v>1266</v>
      </c>
      <c r="E80" s="318" t="s">
        <v>1266</v>
      </c>
      <c r="F80" s="318" t="s">
        <v>1266</v>
      </c>
      <c r="G80" s="4">
        <v>15</v>
      </c>
      <c r="H80" s="318" t="s">
        <v>1266</v>
      </c>
      <c r="I80" s="318" t="s">
        <v>1266</v>
      </c>
      <c r="J80" s="266" t="s">
        <v>1257</v>
      </c>
      <c r="K80" s="318"/>
      <c r="L80" s="318"/>
      <c r="M80" s="318"/>
    </row>
    <row r="81" spans="1:13" s="12" customFormat="1" ht="15.75" x14ac:dyDescent="0.25">
      <c r="A81" s="343"/>
      <c r="B81" s="318" t="s">
        <v>1254</v>
      </c>
      <c r="C81" s="318" t="s">
        <v>1255</v>
      </c>
      <c r="D81" s="318" t="s">
        <v>1267</v>
      </c>
      <c r="E81" s="318" t="s">
        <v>1267</v>
      </c>
      <c r="F81" s="318" t="s">
        <v>1267</v>
      </c>
      <c r="G81" s="4">
        <v>16</v>
      </c>
      <c r="H81" s="318" t="s">
        <v>1267</v>
      </c>
      <c r="I81" s="318" t="s">
        <v>1267</v>
      </c>
      <c r="J81" s="266" t="s">
        <v>1258</v>
      </c>
      <c r="K81" s="318"/>
      <c r="L81" s="318"/>
      <c r="M81" s="318"/>
    </row>
    <row r="82" spans="1:13" s="12" customFormat="1" ht="15.75" x14ac:dyDescent="0.25">
      <c r="A82" s="343"/>
      <c r="B82" s="318"/>
      <c r="C82" s="318"/>
      <c r="D82" s="318"/>
      <c r="E82" s="318"/>
      <c r="F82" s="318"/>
      <c r="G82" s="4"/>
      <c r="H82"/>
      <c r="I82"/>
      <c r="J82" s="266"/>
      <c r="K82" s="318"/>
      <c r="L82" s="318"/>
      <c r="M82" s="318"/>
    </row>
    <row r="83" spans="1:13" s="12" customFormat="1" x14ac:dyDescent="0.25">
      <c r="A83" s="318" t="e">
        <f>'Solenoid Signal I.D.''s'!#REF!</f>
        <v>#REF!</v>
      </c>
      <c r="B83" s="318" t="s">
        <v>1245</v>
      </c>
      <c r="C83" s="318" t="s">
        <v>1246</v>
      </c>
      <c r="D83" s="318" t="s">
        <v>1269</v>
      </c>
      <c r="E83" s="318" t="s">
        <v>1269</v>
      </c>
      <c r="F83" s="318" t="s">
        <v>1269</v>
      </c>
      <c r="G83" s="4">
        <v>17</v>
      </c>
      <c r="H83" s="318" t="s">
        <v>1269</v>
      </c>
      <c r="I83" s="318" t="s">
        <v>1269</v>
      </c>
      <c r="J83" s="266" t="s">
        <v>1247</v>
      </c>
      <c r="K83" s="318"/>
      <c r="L83" s="318"/>
      <c r="M83" s="318"/>
    </row>
    <row r="84" spans="1:13" s="12" customFormat="1" x14ac:dyDescent="0.25">
      <c r="A84"/>
      <c r="B84" s="318" t="s">
        <v>1248</v>
      </c>
      <c r="C84" s="318" t="s">
        <v>1249</v>
      </c>
      <c r="D84" s="318" t="s">
        <v>1270</v>
      </c>
      <c r="E84" s="318" t="s">
        <v>1270</v>
      </c>
      <c r="F84" s="318" t="s">
        <v>1270</v>
      </c>
      <c r="G84" s="4">
        <v>18</v>
      </c>
      <c r="H84" s="318" t="s">
        <v>1270</v>
      </c>
      <c r="I84" s="318" t="s">
        <v>1270</v>
      </c>
      <c r="J84" s="266" t="s">
        <v>1250</v>
      </c>
      <c r="K84" s="318"/>
      <c r="L84" s="318"/>
      <c r="M84" s="318"/>
    </row>
    <row r="85" spans="1:13" s="12" customFormat="1" x14ac:dyDescent="0.25">
      <c r="A85"/>
      <c r="B85" s="318" t="s">
        <v>1251</v>
      </c>
      <c r="C85" s="318" t="s">
        <v>1252</v>
      </c>
      <c r="D85" s="318" t="s">
        <v>800</v>
      </c>
      <c r="E85" s="318" t="s">
        <v>800</v>
      </c>
      <c r="F85" s="318" t="s">
        <v>800</v>
      </c>
      <c r="G85" s="4">
        <v>19</v>
      </c>
      <c r="H85" s="318" t="s">
        <v>800</v>
      </c>
      <c r="I85" s="318" t="s">
        <v>800</v>
      </c>
      <c r="J85" s="266" t="s">
        <v>1253</v>
      </c>
      <c r="K85" s="318"/>
      <c r="L85" s="318"/>
      <c r="M85" s="318"/>
    </row>
    <row r="86" spans="1:13" s="12" customFormat="1" x14ac:dyDescent="0.25">
      <c r="A86"/>
      <c r="B86" s="318" t="s">
        <v>1254</v>
      </c>
      <c r="C86" s="318" t="s">
        <v>1255</v>
      </c>
      <c r="D86" s="318" t="s">
        <v>1271</v>
      </c>
      <c r="E86" s="318" t="s">
        <v>1271</v>
      </c>
      <c r="F86" s="318" t="s">
        <v>1271</v>
      </c>
      <c r="G86" s="4">
        <v>20</v>
      </c>
      <c r="H86" s="318" t="s">
        <v>1271</v>
      </c>
      <c r="I86" s="318" t="s">
        <v>1271</v>
      </c>
      <c r="J86" s="266" t="s">
        <v>1253</v>
      </c>
      <c r="K86" s="318"/>
      <c r="L86" s="318"/>
      <c r="M86" s="318"/>
    </row>
    <row r="87" spans="1:13" s="12" customFormat="1" x14ac:dyDescent="0.25">
      <c r="A87" s="318" t="e">
        <f>CONCATENATE(A83,"r")</f>
        <v>#REF!</v>
      </c>
      <c r="B87" s="318" t="s">
        <v>1245</v>
      </c>
      <c r="C87" s="318" t="s">
        <v>1246</v>
      </c>
      <c r="D87" s="318" t="s">
        <v>1273</v>
      </c>
      <c r="E87" s="318" t="s">
        <v>1273</v>
      </c>
      <c r="F87" s="318" t="s">
        <v>1273</v>
      </c>
      <c r="G87" s="4">
        <v>21</v>
      </c>
      <c r="H87" s="318" t="s">
        <v>1273</v>
      </c>
      <c r="I87" s="318" t="s">
        <v>1273</v>
      </c>
      <c r="J87" s="266" t="s">
        <v>1253</v>
      </c>
      <c r="K87" s="318"/>
      <c r="L87" s="318"/>
      <c r="M87" s="318"/>
    </row>
    <row r="88" spans="1:13" s="12" customFormat="1" x14ac:dyDescent="0.25">
      <c r="A88"/>
      <c r="B88" s="318" t="s">
        <v>1248</v>
      </c>
      <c r="C88" s="318" t="s">
        <v>1249</v>
      </c>
      <c r="D88" s="318" t="s">
        <v>1274</v>
      </c>
      <c r="E88" s="318" t="s">
        <v>1274</v>
      </c>
      <c r="F88" s="318" t="s">
        <v>1274</v>
      </c>
      <c r="G88" s="4">
        <v>22</v>
      </c>
      <c r="H88" s="318" t="s">
        <v>1274</v>
      </c>
      <c r="I88" s="318" t="s">
        <v>1274</v>
      </c>
      <c r="J88" s="266" t="s">
        <v>1253</v>
      </c>
      <c r="K88" s="318"/>
      <c r="L88" s="318"/>
      <c r="M88" s="318"/>
    </row>
    <row r="89" spans="1:13" s="12" customFormat="1" x14ac:dyDescent="0.25">
      <c r="A89"/>
      <c r="B89" s="318" t="s">
        <v>1251</v>
      </c>
      <c r="C89" s="318" t="s">
        <v>1252</v>
      </c>
      <c r="D89" s="318" t="s">
        <v>1275</v>
      </c>
      <c r="E89" s="318" t="s">
        <v>1275</v>
      </c>
      <c r="F89" s="318" t="s">
        <v>1275</v>
      </c>
      <c r="G89" s="4">
        <v>23</v>
      </c>
      <c r="H89" s="318" t="s">
        <v>1275</v>
      </c>
      <c r="I89" s="318" t="s">
        <v>1275</v>
      </c>
      <c r="J89" s="266" t="s">
        <v>1257</v>
      </c>
      <c r="K89" s="318"/>
      <c r="L89" s="318"/>
      <c r="M89" s="318"/>
    </row>
    <row r="90" spans="1:13" s="12" customFormat="1" x14ac:dyDescent="0.25">
      <c r="A90"/>
      <c r="B90" s="318" t="s">
        <v>1254</v>
      </c>
      <c r="C90" s="318" t="s">
        <v>1255</v>
      </c>
      <c r="D90" s="318" t="s">
        <v>915</v>
      </c>
      <c r="E90" s="318" t="s">
        <v>915</v>
      </c>
      <c r="F90" s="318" t="s">
        <v>915</v>
      </c>
      <c r="G90" s="4">
        <v>24</v>
      </c>
      <c r="H90" s="318" t="s">
        <v>915</v>
      </c>
      <c r="I90" s="318" t="s">
        <v>915</v>
      </c>
      <c r="J90" s="266" t="s">
        <v>1258</v>
      </c>
      <c r="K90" s="318"/>
      <c r="L90" s="318"/>
      <c r="M90" s="318"/>
    </row>
    <row r="91" spans="1:13" s="12" customFormat="1" x14ac:dyDescent="0.25">
      <c r="A91"/>
      <c r="B91" s="318"/>
      <c r="C91" s="318"/>
      <c r="D91" s="318" t="s">
        <v>921</v>
      </c>
      <c r="E91" s="318" t="s">
        <v>921</v>
      </c>
      <c r="F91" s="318" t="s">
        <v>921</v>
      </c>
      <c r="G91" s="4">
        <v>25</v>
      </c>
      <c r="H91" s="318" t="s">
        <v>921</v>
      </c>
      <c r="I91" s="318" t="s">
        <v>921</v>
      </c>
      <c r="J91"/>
      <c r="K91" s="318"/>
      <c r="L91" s="318"/>
      <c r="M91" s="318"/>
    </row>
    <row r="92" spans="1:13" s="12" customFormat="1" x14ac:dyDescent="0.25">
      <c r="A92"/>
      <c r="B92" s="318"/>
      <c r="C92" s="318"/>
      <c r="D92" s="318" t="s">
        <v>927</v>
      </c>
      <c r="E92" s="318" t="s">
        <v>927</v>
      </c>
      <c r="F92" s="318" t="s">
        <v>927</v>
      </c>
      <c r="G92" s="4">
        <v>26</v>
      </c>
      <c r="H92" s="318" t="s">
        <v>927</v>
      </c>
      <c r="I92" s="318" t="s">
        <v>927</v>
      </c>
      <c r="J92"/>
      <c r="K92" s="318"/>
      <c r="L92" s="318"/>
      <c r="M92" s="318"/>
    </row>
    <row r="93" spans="1:13" s="12" customFormat="1" x14ac:dyDescent="0.25">
      <c r="A93"/>
      <c r="B93" s="318"/>
      <c r="C93" s="318"/>
      <c r="D93" s="318" t="s">
        <v>933</v>
      </c>
      <c r="E93" s="318" t="s">
        <v>933</v>
      </c>
      <c r="F93" s="318" t="s">
        <v>933</v>
      </c>
      <c r="G93" s="4">
        <v>27</v>
      </c>
      <c r="H93" s="318" t="s">
        <v>933</v>
      </c>
      <c r="I93" s="318" t="s">
        <v>933</v>
      </c>
      <c r="J93"/>
      <c r="K93" s="318"/>
      <c r="L93" s="318"/>
      <c r="M93" s="318"/>
    </row>
    <row r="94" spans="1:13" s="12" customFormat="1" x14ac:dyDescent="0.25">
      <c r="A94"/>
      <c r="B94" s="318"/>
      <c r="C94" s="318"/>
      <c r="D94" s="318" t="s">
        <v>939</v>
      </c>
      <c r="E94" s="318" t="s">
        <v>939</v>
      </c>
      <c r="F94" s="318" t="s">
        <v>939</v>
      </c>
      <c r="G94" s="4">
        <v>28</v>
      </c>
      <c r="H94" s="318" t="s">
        <v>939</v>
      </c>
      <c r="I94" s="318" t="s">
        <v>939</v>
      </c>
      <c r="J94"/>
      <c r="K94" s="318"/>
      <c r="L94" s="318"/>
      <c r="M94" s="318"/>
    </row>
    <row r="95" spans="1:13" s="12" customFormat="1" x14ac:dyDescent="0.25">
      <c r="A95"/>
      <c r="B95" s="318"/>
      <c r="C95" s="318"/>
      <c r="D95" s="318" t="s">
        <v>945</v>
      </c>
      <c r="E95" s="318" t="s">
        <v>945</v>
      </c>
      <c r="F95" s="318" t="s">
        <v>945</v>
      </c>
      <c r="G95" s="4">
        <v>29</v>
      </c>
      <c r="H95" s="318" t="s">
        <v>945</v>
      </c>
      <c r="I95" s="318" t="s">
        <v>945</v>
      </c>
      <c r="J95"/>
      <c r="K95" s="318"/>
      <c r="L95" s="318"/>
      <c r="M95" s="318"/>
    </row>
    <row r="96" spans="1:13" s="12" customFormat="1" x14ac:dyDescent="0.25">
      <c r="A96"/>
      <c r="B96" s="318"/>
      <c r="C96" s="318"/>
      <c r="D96" s="318" t="s">
        <v>1276</v>
      </c>
      <c r="E96" s="318" t="s">
        <v>1276</v>
      </c>
      <c r="F96" s="318" t="s">
        <v>1276</v>
      </c>
      <c r="G96" s="4">
        <v>30</v>
      </c>
      <c r="H96" s="318" t="s">
        <v>1276</v>
      </c>
      <c r="I96" s="318" t="s">
        <v>1276</v>
      </c>
      <c r="J96"/>
      <c r="K96" s="318"/>
      <c r="L96" s="318"/>
      <c r="M96" s="318"/>
    </row>
    <row r="97" spans="1:13" s="12" customFormat="1" x14ac:dyDescent="0.25">
      <c r="A97" s="349" t="s">
        <v>1277</v>
      </c>
      <c r="B97" s="318" t="s">
        <v>260</v>
      </c>
      <c r="C97" s="318" t="s">
        <v>1278</v>
      </c>
      <c r="D97" s="318" t="s">
        <v>1279</v>
      </c>
      <c r="E97" s="318" t="str">
        <f>$D97</f>
        <v>&lt;h&gt;</v>
      </c>
      <c r="F97" s="318" t="str">
        <f>$D97</f>
        <v>&lt;h&gt;</v>
      </c>
      <c r="G97" s="4">
        <v>31</v>
      </c>
      <c r="H97" s="318" t="str">
        <f>$D97</f>
        <v>&lt;h&gt;</v>
      </c>
      <c r="I97" s="318" t="str">
        <f>$D97</f>
        <v>&lt;h&gt;</v>
      </c>
      <c r="J97" s="266" t="s">
        <v>1258</v>
      </c>
      <c r="K97" s="318"/>
      <c r="L97" s="318"/>
      <c r="M97" s="318"/>
    </row>
    <row r="98" spans="1:13" s="12" customFormat="1" x14ac:dyDescent="0.25">
      <c r="A98" s="349" t="s">
        <v>1277</v>
      </c>
      <c r="B98" s="318" t="s">
        <v>260</v>
      </c>
      <c r="C98" s="318" t="s">
        <v>1278</v>
      </c>
      <c r="D98" s="318" t="s">
        <v>1280</v>
      </c>
      <c r="E98" s="318" t="s">
        <v>1280</v>
      </c>
      <c r="F98" s="318" t="s">
        <v>1280</v>
      </c>
      <c r="G98" s="4">
        <v>32</v>
      </c>
      <c r="H98" s="318" t="str">
        <f>$D98</f>
        <v>&lt;j&gt;</v>
      </c>
      <c r="I98" s="318" t="str">
        <f>$D98</f>
        <v>&lt;j&gt;</v>
      </c>
      <c r="J98" s="266" t="s">
        <v>1253</v>
      </c>
      <c r="K98" s="318"/>
      <c r="L98" s="318"/>
      <c r="M98" s="318"/>
    </row>
    <row r="99" spans="1:13" s="12" customFormat="1" x14ac:dyDescent="0.25">
      <c r="A99"/>
      <c r="B99"/>
      <c r="C99"/>
      <c r="D99" s="318"/>
      <c r="E99" s="318"/>
      <c r="F99" s="318"/>
      <c r="G99" s="4"/>
      <c r="H99"/>
      <c r="I99"/>
      <c r="J99"/>
      <c r="K99" s="318"/>
      <c r="L99" s="318"/>
      <c r="M99" s="318"/>
    </row>
    <row r="100" spans="1:13" s="12" customFormat="1" x14ac:dyDescent="0.25">
      <c r="A100"/>
      <c r="B100"/>
      <c r="C100"/>
      <c r="D100" s="318"/>
      <c r="E100" s="318"/>
      <c r="F100" s="318"/>
      <c r="G100" s="4"/>
      <c r="H100"/>
      <c r="I100"/>
      <c r="J100"/>
      <c r="K100" s="318"/>
      <c r="L100" s="318"/>
      <c r="M100" s="318"/>
    </row>
    <row r="101" spans="1:13" s="12" customFormat="1" x14ac:dyDescent="0.25">
      <c r="A101" s="352"/>
      <c r="B101"/>
      <c r="C101"/>
      <c r="D101" s="318"/>
      <c r="E101" s="318"/>
      <c r="F101" s="318"/>
      <c r="G101" s="4"/>
      <c r="H101"/>
      <c r="I101"/>
      <c r="J101"/>
      <c r="K101" s="318"/>
      <c r="L101" s="318"/>
      <c r="M101" s="318"/>
    </row>
    <row r="102" spans="1:13" s="12" customFormat="1" x14ac:dyDescent="0.25">
      <c r="A102"/>
      <c r="B102"/>
      <c r="C102"/>
      <c r="D102" s="318"/>
      <c r="E102" s="318"/>
      <c r="F102" s="318"/>
      <c r="G102" s="4"/>
      <c r="H102"/>
      <c r="I102"/>
      <c r="J102"/>
      <c r="K102" s="318"/>
      <c r="L102" s="318"/>
      <c r="M102" s="318"/>
    </row>
    <row r="103" spans="1:13" s="12" customFormat="1" x14ac:dyDescent="0.25">
      <c r="A103"/>
      <c r="B103"/>
      <c r="C103"/>
      <c r="D103" s="318"/>
      <c r="E103" s="318"/>
      <c r="F103" s="318"/>
      <c r="G103" s="4"/>
      <c r="H103"/>
      <c r="I103"/>
      <c r="J103"/>
      <c r="K103" s="318"/>
      <c r="L103" s="318"/>
      <c r="M103" s="318"/>
    </row>
    <row r="104" spans="1:13" s="12" customFormat="1" x14ac:dyDescent="0.25">
      <c r="A104"/>
      <c r="B104"/>
      <c r="C104"/>
      <c r="D104" s="318"/>
      <c r="E104" s="318"/>
      <c r="F104" s="318"/>
      <c r="G104" s="4"/>
      <c r="H104"/>
      <c r="I104"/>
      <c r="J104"/>
      <c r="K104" s="318"/>
      <c r="L104" s="318"/>
      <c r="M104" s="318"/>
    </row>
    <row r="105" spans="1:13" s="12" customFormat="1" x14ac:dyDescent="0.25">
      <c r="A105" s="352"/>
      <c r="B105"/>
      <c r="C105"/>
      <c r="D105" s="318"/>
      <c r="E105" s="318"/>
      <c r="F105" s="318"/>
      <c r="G105" s="4"/>
      <c r="H105"/>
      <c r="I105"/>
      <c r="J105"/>
      <c r="K105" s="318"/>
      <c r="L105" s="318"/>
      <c r="M105" s="318"/>
    </row>
    <row r="106" spans="1:13" s="12" customFormat="1" x14ac:dyDescent="0.25">
      <c r="A106"/>
      <c r="B106"/>
      <c r="C106"/>
      <c r="D106" s="318"/>
      <c r="E106" s="318"/>
      <c r="F106" s="318"/>
      <c r="G106" s="4"/>
      <c r="H106"/>
      <c r="I106"/>
      <c r="J106"/>
      <c r="K106" s="318"/>
      <c r="L106" s="318"/>
      <c r="M106" s="318"/>
    </row>
    <row r="107" spans="1:13" s="12" customFormat="1" x14ac:dyDescent="0.25">
      <c r="A107"/>
      <c r="B107"/>
      <c r="C107"/>
      <c r="D107" s="318"/>
      <c r="E107" s="318"/>
      <c r="F107" s="318"/>
      <c r="G107" s="4"/>
      <c r="H107"/>
      <c r="I107"/>
      <c r="J107"/>
      <c r="K107" s="318"/>
      <c r="L107" s="318"/>
      <c r="M107" s="318"/>
    </row>
    <row r="108" spans="1:13" s="12" customFormat="1" ht="15.75" x14ac:dyDescent="0.25">
      <c r="A108"/>
      <c r="B108"/>
      <c r="C108"/>
      <c r="D108" s="318"/>
      <c r="E108" s="318"/>
      <c r="F108" s="318"/>
      <c r="G108" s="343"/>
      <c r="H108"/>
      <c r="I108"/>
      <c r="J108"/>
      <c r="K108" s="318"/>
      <c r="L108" s="318"/>
      <c r="M108" s="318"/>
    </row>
    <row r="109" spans="1:13" s="12" customFormat="1" ht="15.75" x14ac:dyDescent="0.25">
      <c r="A109"/>
      <c r="B109"/>
      <c r="C109"/>
      <c r="D109" s="318"/>
      <c r="E109" s="318"/>
      <c r="F109" s="318"/>
      <c r="G109" s="343"/>
      <c r="H109"/>
      <c r="I109"/>
      <c r="J109"/>
      <c r="K109" s="318"/>
      <c r="L109" s="318"/>
      <c r="M109" s="318"/>
    </row>
    <row r="110" spans="1:13" s="12" customFormat="1" ht="15.75" x14ac:dyDescent="0.25">
      <c r="A110"/>
      <c r="B110"/>
      <c r="C110"/>
      <c r="D110" s="318"/>
      <c r="E110" s="318"/>
      <c r="F110" s="318"/>
      <c r="G110" s="343"/>
      <c r="H110"/>
      <c r="I110"/>
      <c r="J110"/>
      <c r="K110" s="318"/>
      <c r="L110" s="318"/>
      <c r="M110" s="318"/>
    </row>
    <row r="111" spans="1:13" s="12" customFormat="1" ht="15.75" x14ac:dyDescent="0.25">
      <c r="A111"/>
      <c r="B111"/>
      <c r="C111"/>
      <c r="D111" s="318"/>
      <c r="E111" s="318"/>
      <c r="F111" s="318"/>
      <c r="G111" s="343"/>
      <c r="H111"/>
      <c r="I111"/>
      <c r="J111"/>
      <c r="K111" s="318"/>
      <c r="L111" s="318"/>
      <c r="M111" s="318"/>
    </row>
    <row r="112" spans="1:13" s="12" customFormat="1" ht="21" x14ac:dyDescent="0.35">
      <c r="A112"/>
      <c r="B112" s="146" t="s">
        <v>1293</v>
      </c>
      <c r="C112" s="146"/>
      <c r="D112" s="353"/>
      <c r="E112" s="353"/>
      <c r="F112"/>
      <c r="G112"/>
      <c r="H112" s="343" t="s">
        <v>1294</v>
      </c>
      <c r="I112" s="343" t="s">
        <v>1215</v>
      </c>
      <c r="J112" s="345"/>
      <c r="K112" s="318"/>
      <c r="L112" s="318"/>
      <c r="M112" s="318"/>
    </row>
    <row r="113" spans="1:13" s="12" customFormat="1" ht="21" x14ac:dyDescent="0.35">
      <c r="A113"/>
      <c r="B113" s="146" t="s">
        <v>1295</v>
      </c>
      <c r="C113"/>
      <c r="D113"/>
      <c r="E113"/>
      <c r="F113"/>
      <c r="G113"/>
      <c r="H113"/>
      <c r="I113"/>
      <c r="J113"/>
      <c r="K113" s="318"/>
      <c r="L113" s="318"/>
      <c r="M113" s="318"/>
    </row>
    <row r="114" spans="1:13" s="12" customFormat="1" ht="18.75" x14ac:dyDescent="0.3">
      <c r="A114"/>
      <c r="B114" s="354" t="str">
        <f>B59</f>
        <v>THESE WIRES TO BE THERMALLY STATIONED PER 75910-0014</v>
      </c>
      <c r="C114" s="318"/>
      <c r="D114" s="318"/>
      <c r="E114" s="318"/>
      <c r="F114" s="318"/>
      <c r="G114" s="4"/>
      <c r="H114"/>
      <c r="I114"/>
      <c r="J114" s="266"/>
      <c r="K114" s="318"/>
      <c r="L114" s="318"/>
      <c r="M114" s="318"/>
    </row>
    <row r="115" spans="1:13" s="12" customFormat="1" x14ac:dyDescent="0.25">
      <c r="A115"/>
      <c r="B115" s="318"/>
      <c r="C115" s="318"/>
      <c r="D115" s="345" t="s">
        <v>1218</v>
      </c>
      <c r="E115" s="345" t="s">
        <v>1218</v>
      </c>
      <c r="F115" s="345" t="s">
        <v>1218</v>
      </c>
      <c r="G115" s="345"/>
      <c r="H115" s="345" t="s">
        <v>1219</v>
      </c>
      <c r="I115" s="345" t="s">
        <v>1219</v>
      </c>
      <c r="J115"/>
      <c r="K115" s="318"/>
      <c r="L115" s="318"/>
      <c r="M115" s="318"/>
    </row>
    <row r="116" spans="1:13" s="12" customFormat="1" ht="15.75" x14ac:dyDescent="0.25">
      <c r="A116" s="343" t="s">
        <v>1215</v>
      </c>
      <c r="B116" s="318"/>
      <c r="C116" s="318"/>
      <c r="D116" s="345" t="s">
        <v>245</v>
      </c>
      <c r="E116" s="345" t="s">
        <v>553</v>
      </c>
      <c r="F116" s="345" t="s">
        <v>1220</v>
      </c>
      <c r="G116" s="345"/>
      <c r="H116" s="345" t="s">
        <v>1221</v>
      </c>
      <c r="I116" s="345" t="s">
        <v>1222</v>
      </c>
      <c r="J116" s="345" t="s">
        <v>1223</v>
      </c>
      <c r="K116" s="318"/>
      <c r="L116" s="318"/>
      <c r="M116" s="318"/>
    </row>
    <row r="117" spans="1:13" s="12" customFormat="1" ht="15.75" x14ac:dyDescent="0.25">
      <c r="A117" s="343" t="s">
        <v>1294</v>
      </c>
      <c r="B117" s="318"/>
      <c r="C117" s="318" t="s">
        <v>1225</v>
      </c>
      <c r="D117" s="345" t="s">
        <v>1296</v>
      </c>
      <c r="E117" s="345" t="s">
        <v>1297</v>
      </c>
      <c r="F117" s="345" t="s">
        <v>1298</v>
      </c>
      <c r="G117" s="345"/>
      <c r="H117" s="345" t="s">
        <v>1299</v>
      </c>
      <c r="I117" s="345" t="s">
        <v>1300</v>
      </c>
      <c r="J117" s="345" t="s">
        <v>1231</v>
      </c>
      <c r="K117" s="318"/>
      <c r="L117" s="318"/>
      <c r="M117" s="318"/>
    </row>
    <row r="118" spans="1:13" s="12" customFormat="1" ht="18.75" x14ac:dyDescent="0.3">
      <c r="A118"/>
      <c r="B118" s="318"/>
      <c r="C118" s="346" t="s">
        <v>1232</v>
      </c>
      <c r="D118" s="4" t="s">
        <v>1233</v>
      </c>
      <c r="E118" s="4" t="s">
        <v>1234</v>
      </c>
      <c r="F118" s="347" t="s">
        <v>1235</v>
      </c>
      <c r="G118" s="351" t="s">
        <v>1290</v>
      </c>
      <c r="H118" s="347" t="s">
        <v>1291</v>
      </c>
      <c r="I118" s="347" t="s">
        <v>1292</v>
      </c>
      <c r="J118" s="345" t="s">
        <v>1238</v>
      </c>
      <c r="K118" s="318"/>
      <c r="L118" s="318"/>
      <c r="M118" s="318"/>
    </row>
    <row r="119" spans="1:13" s="12" customFormat="1" ht="15.75" x14ac:dyDescent="0.25">
      <c r="A119" s="343" t="s">
        <v>1239</v>
      </c>
      <c r="B119" s="343" t="s">
        <v>1240</v>
      </c>
      <c r="C119" s="343" t="s">
        <v>1241</v>
      </c>
      <c r="D119" s="343" t="s">
        <v>1242</v>
      </c>
      <c r="E119" s="343" t="s">
        <v>1243</v>
      </c>
      <c r="F119" s="343" t="s">
        <v>1242</v>
      </c>
      <c r="G119" s="343" t="s">
        <v>1244</v>
      </c>
      <c r="H119" s="343" t="s">
        <v>1243</v>
      </c>
      <c r="I119" s="343" t="s">
        <v>1242</v>
      </c>
      <c r="J119" s="343" t="s">
        <v>1241</v>
      </c>
      <c r="K119" s="318"/>
      <c r="L119" s="318"/>
      <c r="M119" s="318"/>
    </row>
    <row r="120" spans="1:13" s="12" customFormat="1" x14ac:dyDescent="0.25">
      <c r="A120" s="318" t="str">
        <f>'Solenoid Signal I.D.''s'!B19</f>
        <v>TP8621B</v>
      </c>
      <c r="B120" s="318" t="s">
        <v>1245</v>
      </c>
      <c r="C120" s="318" t="s">
        <v>1301</v>
      </c>
      <c r="D120" s="318" t="s">
        <v>831</v>
      </c>
      <c r="E120" s="318" t="s">
        <v>831</v>
      </c>
      <c r="F120" s="318" t="s">
        <v>831</v>
      </c>
      <c r="G120" s="4">
        <v>1</v>
      </c>
      <c r="H120" s="318" t="s">
        <v>831</v>
      </c>
      <c r="I120" s="318" t="s">
        <v>831</v>
      </c>
      <c r="J120" s="266" t="s">
        <v>1247</v>
      </c>
      <c r="K120" s="318"/>
      <c r="L120" s="318"/>
      <c r="M120" s="318"/>
    </row>
    <row r="121" spans="1:13" s="12" customFormat="1" x14ac:dyDescent="0.25">
      <c r="A121"/>
      <c r="B121" s="318" t="s">
        <v>1248</v>
      </c>
      <c r="C121" s="318" t="s">
        <v>1253</v>
      </c>
      <c r="D121" s="318" t="s">
        <v>839</v>
      </c>
      <c r="E121" s="318" t="s">
        <v>839</v>
      </c>
      <c r="F121" s="318" t="s">
        <v>839</v>
      </c>
      <c r="G121" s="4">
        <v>2</v>
      </c>
      <c r="H121" s="318" t="s">
        <v>839</v>
      </c>
      <c r="I121" s="318" t="s">
        <v>839</v>
      </c>
      <c r="J121" s="266" t="s">
        <v>1250</v>
      </c>
      <c r="K121" s="318"/>
      <c r="L121" s="318"/>
      <c r="M121" s="318"/>
    </row>
    <row r="122" spans="1:13" s="12" customFormat="1" x14ac:dyDescent="0.25">
      <c r="A122"/>
      <c r="B122" s="318" t="s">
        <v>1251</v>
      </c>
      <c r="C122" s="318" t="s">
        <v>1257</v>
      </c>
      <c r="D122" s="318" t="s">
        <v>1156</v>
      </c>
      <c r="E122" s="318" t="s">
        <v>1156</v>
      </c>
      <c r="F122" s="318" t="s">
        <v>1156</v>
      </c>
      <c r="G122" s="4">
        <v>3</v>
      </c>
      <c r="H122" s="318" t="s">
        <v>1156</v>
      </c>
      <c r="I122" s="318" t="s">
        <v>1156</v>
      </c>
      <c r="J122" s="266" t="s">
        <v>1253</v>
      </c>
      <c r="K122" s="318"/>
      <c r="L122" s="318"/>
      <c r="M122" s="318"/>
    </row>
    <row r="123" spans="1:13" s="12" customFormat="1" x14ac:dyDescent="0.25">
      <c r="A123"/>
      <c r="B123" s="318" t="s">
        <v>1254</v>
      </c>
      <c r="C123" s="318" t="s">
        <v>1258</v>
      </c>
      <c r="D123" s="318" t="s">
        <v>1161</v>
      </c>
      <c r="E123" s="318" t="s">
        <v>1161</v>
      </c>
      <c r="F123" s="318" t="s">
        <v>1161</v>
      </c>
      <c r="G123" s="4">
        <v>4</v>
      </c>
      <c r="H123" s="318" t="s">
        <v>1161</v>
      </c>
      <c r="I123" s="318" t="s">
        <v>1161</v>
      </c>
      <c r="J123" s="266" t="s">
        <v>1253</v>
      </c>
      <c r="K123" s="318"/>
      <c r="L123" s="318"/>
      <c r="M123" s="318"/>
    </row>
    <row r="124" spans="1:13" s="12" customFormat="1" x14ac:dyDescent="0.25">
      <c r="A124" s="318" t="str">
        <f>CONCATENATE(A120,"r")</f>
        <v>TP8621Br</v>
      </c>
      <c r="B124" s="318" t="s">
        <v>1245</v>
      </c>
      <c r="C124" s="318" t="s">
        <v>1301</v>
      </c>
      <c r="D124" s="318" t="s">
        <v>1163</v>
      </c>
      <c r="E124" s="318" t="s">
        <v>1163</v>
      </c>
      <c r="F124" s="318" t="s">
        <v>1163</v>
      </c>
      <c r="G124" s="4">
        <v>5</v>
      </c>
      <c r="H124" s="318" t="s">
        <v>1163</v>
      </c>
      <c r="I124" s="318" t="s">
        <v>1163</v>
      </c>
      <c r="J124" s="266" t="s">
        <v>1253</v>
      </c>
      <c r="K124" s="318"/>
      <c r="L124" s="318"/>
      <c r="M124" s="318"/>
    </row>
    <row r="125" spans="1:13" s="12" customFormat="1" x14ac:dyDescent="0.25">
      <c r="A125"/>
      <c r="B125" s="318" t="s">
        <v>1248</v>
      </c>
      <c r="C125" s="318" t="s">
        <v>1253</v>
      </c>
      <c r="D125" s="318" t="s">
        <v>1165</v>
      </c>
      <c r="E125" s="318" t="s">
        <v>1165</v>
      </c>
      <c r="F125" s="318" t="s">
        <v>1165</v>
      </c>
      <c r="G125" s="4">
        <v>6</v>
      </c>
      <c r="H125" s="318" t="s">
        <v>1165</v>
      </c>
      <c r="I125" s="318" t="s">
        <v>1165</v>
      </c>
      <c r="J125" s="266" t="s">
        <v>1253</v>
      </c>
      <c r="K125" s="318"/>
      <c r="L125" s="318"/>
      <c r="M125" s="318"/>
    </row>
    <row r="126" spans="1:13" s="12" customFormat="1" x14ac:dyDescent="0.25">
      <c r="A126"/>
      <c r="B126" s="318" t="s">
        <v>1251</v>
      </c>
      <c r="C126" s="318" t="s">
        <v>1257</v>
      </c>
      <c r="D126" s="318" t="s">
        <v>809</v>
      </c>
      <c r="E126" s="318" t="s">
        <v>809</v>
      </c>
      <c r="F126" s="318" t="s">
        <v>809</v>
      </c>
      <c r="G126" s="4">
        <v>7</v>
      </c>
      <c r="H126" s="318" t="s">
        <v>809</v>
      </c>
      <c r="I126" s="318" t="s">
        <v>809</v>
      </c>
      <c r="J126" s="266" t="s">
        <v>1257</v>
      </c>
      <c r="K126" s="318"/>
      <c r="L126" s="318"/>
      <c r="M126" s="318"/>
    </row>
    <row r="127" spans="1:13" s="12" customFormat="1" x14ac:dyDescent="0.25">
      <c r="A127"/>
      <c r="B127" s="318" t="s">
        <v>1254</v>
      </c>
      <c r="C127" s="318" t="s">
        <v>1258</v>
      </c>
      <c r="D127" s="318" t="s">
        <v>1167</v>
      </c>
      <c r="E127" s="318" t="s">
        <v>1167</v>
      </c>
      <c r="F127" s="318" t="s">
        <v>1167</v>
      </c>
      <c r="G127" s="4">
        <v>8</v>
      </c>
      <c r="H127" s="318" t="s">
        <v>1167</v>
      </c>
      <c r="I127" s="318" t="s">
        <v>1167</v>
      </c>
      <c r="J127" s="266" t="s">
        <v>1258</v>
      </c>
      <c r="K127" s="318"/>
      <c r="L127" s="318"/>
      <c r="M127" s="318"/>
    </row>
    <row r="128" spans="1:13" s="12" customFormat="1" x14ac:dyDescent="0.25">
      <c r="A128"/>
      <c r="B128" s="318"/>
      <c r="C128" s="318"/>
      <c r="D128" s="318"/>
      <c r="E128" s="318"/>
      <c r="F128" s="318"/>
      <c r="G128" s="4"/>
      <c r="H128"/>
      <c r="I128"/>
      <c r="J128" s="266"/>
      <c r="K128" s="318"/>
      <c r="L128" s="318"/>
      <c r="M128" s="318"/>
    </row>
    <row r="129" spans="1:13" s="12" customFormat="1" x14ac:dyDescent="0.25">
      <c r="A129" s="318" t="e">
        <f>'Solenoid Signal I.D.''s'!#REF!</f>
        <v>#REF!</v>
      </c>
      <c r="B129" s="318" t="s">
        <v>1245</v>
      </c>
      <c r="C129" s="318" t="s">
        <v>1301</v>
      </c>
      <c r="D129" s="318" t="s">
        <v>1260</v>
      </c>
      <c r="E129" s="318" t="s">
        <v>1260</v>
      </c>
      <c r="F129" s="318" t="s">
        <v>1260</v>
      </c>
      <c r="G129" s="4">
        <v>9</v>
      </c>
      <c r="H129" s="318" t="s">
        <v>1260</v>
      </c>
      <c r="I129" s="318" t="s">
        <v>1260</v>
      </c>
      <c r="J129" s="266" t="s">
        <v>1247</v>
      </c>
      <c r="K129" s="318"/>
      <c r="L129" s="318"/>
      <c r="M129" s="318"/>
    </row>
    <row r="130" spans="1:13" s="12" customFormat="1" x14ac:dyDescent="0.25">
      <c r="A130"/>
      <c r="B130" s="318" t="s">
        <v>1248</v>
      </c>
      <c r="C130" s="318" t="s">
        <v>1253</v>
      </c>
      <c r="D130" s="318" t="s">
        <v>797</v>
      </c>
      <c r="E130" s="318" t="s">
        <v>797</v>
      </c>
      <c r="F130" s="318" t="s">
        <v>797</v>
      </c>
      <c r="G130" s="4">
        <v>10</v>
      </c>
      <c r="H130" s="318" t="s">
        <v>797</v>
      </c>
      <c r="I130" s="318" t="s">
        <v>797</v>
      </c>
      <c r="J130" s="266" t="s">
        <v>1250</v>
      </c>
      <c r="K130" s="318"/>
      <c r="L130" s="318"/>
      <c r="M130" s="318"/>
    </row>
    <row r="131" spans="1:13" s="12" customFormat="1" x14ac:dyDescent="0.25">
      <c r="A131"/>
      <c r="B131" s="318" t="s">
        <v>1251</v>
      </c>
      <c r="C131" s="318" t="s">
        <v>1257</v>
      </c>
      <c r="D131" s="318" t="s">
        <v>1261</v>
      </c>
      <c r="E131" s="318" t="s">
        <v>1261</v>
      </c>
      <c r="F131" s="318" t="s">
        <v>1261</v>
      </c>
      <c r="G131" s="4">
        <v>11</v>
      </c>
      <c r="H131" s="318" t="s">
        <v>1261</v>
      </c>
      <c r="I131" s="318" t="s">
        <v>1261</v>
      </c>
      <c r="J131" s="266" t="s">
        <v>1253</v>
      </c>
      <c r="K131" s="318"/>
      <c r="L131" s="318"/>
      <c r="M131" s="318"/>
    </row>
    <row r="132" spans="1:13" s="12" customFormat="1" x14ac:dyDescent="0.25">
      <c r="A132"/>
      <c r="B132" s="318" t="s">
        <v>1254</v>
      </c>
      <c r="C132" s="318" t="s">
        <v>1258</v>
      </c>
      <c r="D132" s="318" t="s">
        <v>1262</v>
      </c>
      <c r="E132" s="318" t="s">
        <v>1262</v>
      </c>
      <c r="F132" s="318" t="s">
        <v>1262</v>
      </c>
      <c r="G132" s="4">
        <v>12</v>
      </c>
      <c r="H132" s="318" t="s">
        <v>1262</v>
      </c>
      <c r="I132" s="318" t="s">
        <v>1262</v>
      </c>
      <c r="J132" s="266" t="s">
        <v>1253</v>
      </c>
      <c r="K132" s="318"/>
      <c r="L132" s="318"/>
      <c r="M132" s="318"/>
    </row>
    <row r="133" spans="1:13" s="12" customFormat="1" x14ac:dyDescent="0.25">
      <c r="A133" s="318" t="e">
        <f>CONCATENATE(A129,"r")</f>
        <v>#REF!</v>
      </c>
      <c r="B133" s="318" t="s">
        <v>1245</v>
      </c>
      <c r="C133" s="318" t="s">
        <v>1301</v>
      </c>
      <c r="D133" s="318" t="s">
        <v>1264</v>
      </c>
      <c r="E133" s="318" t="s">
        <v>1264</v>
      </c>
      <c r="F133" s="318" t="s">
        <v>1264</v>
      </c>
      <c r="G133" s="4">
        <v>13</v>
      </c>
      <c r="H133" s="318" t="s">
        <v>1264</v>
      </c>
      <c r="I133" s="318" t="s">
        <v>1264</v>
      </c>
      <c r="J133" s="266" t="s">
        <v>1253</v>
      </c>
      <c r="K133" s="318"/>
      <c r="L133" s="318"/>
      <c r="M133" s="318"/>
    </row>
    <row r="134" spans="1:13" s="12" customFormat="1" x14ac:dyDescent="0.25">
      <c r="A134"/>
      <c r="B134" s="318" t="s">
        <v>1248</v>
      </c>
      <c r="C134" s="318" t="s">
        <v>1253</v>
      </c>
      <c r="D134" s="318" t="s">
        <v>1265</v>
      </c>
      <c r="E134" s="318" t="s">
        <v>1265</v>
      </c>
      <c r="F134" s="318" t="s">
        <v>1265</v>
      </c>
      <c r="G134" s="4">
        <v>14</v>
      </c>
      <c r="H134" s="318" t="s">
        <v>1265</v>
      </c>
      <c r="I134" s="318" t="s">
        <v>1265</v>
      </c>
      <c r="J134" s="266" t="s">
        <v>1253</v>
      </c>
      <c r="K134" s="318"/>
      <c r="L134" s="318"/>
      <c r="M134" s="318"/>
    </row>
    <row r="135" spans="1:13" s="12" customFormat="1" ht="15.75" x14ac:dyDescent="0.25">
      <c r="A135" s="343"/>
      <c r="B135" s="318" t="s">
        <v>1251</v>
      </c>
      <c r="C135" s="318" t="s">
        <v>1257</v>
      </c>
      <c r="D135" s="318" t="s">
        <v>1266</v>
      </c>
      <c r="E135" s="318" t="s">
        <v>1266</v>
      </c>
      <c r="F135" s="318" t="s">
        <v>1266</v>
      </c>
      <c r="G135" s="4">
        <v>15</v>
      </c>
      <c r="H135" s="318" t="s">
        <v>1266</v>
      </c>
      <c r="I135" s="318" t="s">
        <v>1266</v>
      </c>
      <c r="J135" s="266" t="s">
        <v>1257</v>
      </c>
      <c r="K135" s="318"/>
      <c r="L135" s="318"/>
      <c r="M135" s="318"/>
    </row>
    <row r="136" spans="1:13" s="12" customFormat="1" ht="15.75" x14ac:dyDescent="0.25">
      <c r="A136" s="343"/>
      <c r="B136" s="318" t="s">
        <v>1254</v>
      </c>
      <c r="C136" s="318" t="s">
        <v>1258</v>
      </c>
      <c r="D136" s="318" t="s">
        <v>1267</v>
      </c>
      <c r="E136" s="318" t="s">
        <v>1267</v>
      </c>
      <c r="F136" s="318" t="s">
        <v>1267</v>
      </c>
      <c r="G136" s="4">
        <v>16</v>
      </c>
      <c r="H136" s="318" t="s">
        <v>1267</v>
      </c>
      <c r="I136" s="318" t="s">
        <v>1267</v>
      </c>
      <c r="J136" s="266" t="s">
        <v>1258</v>
      </c>
      <c r="K136" s="318"/>
      <c r="L136" s="318"/>
      <c r="M136" s="318"/>
    </row>
    <row r="137" spans="1:13" s="12" customFormat="1" ht="15.75" x14ac:dyDescent="0.25">
      <c r="A137" s="343"/>
      <c r="B137" s="318"/>
      <c r="C137" s="318"/>
      <c r="D137" s="318"/>
      <c r="E137" s="318"/>
      <c r="F137" s="318"/>
      <c r="G137" s="4"/>
      <c r="H137"/>
      <c r="I137"/>
      <c r="J137" s="266"/>
      <c r="K137" s="318"/>
      <c r="L137" s="318"/>
      <c r="M137" s="318"/>
    </row>
    <row r="138" spans="1:13" s="12" customFormat="1" x14ac:dyDescent="0.25">
      <c r="A138" s="318" t="str">
        <f>'Solenoid Signal I.D.''s'!B21</f>
        <v>TP8676A</v>
      </c>
      <c r="B138" s="318" t="s">
        <v>1245</v>
      </c>
      <c r="C138" s="318" t="s">
        <v>1301</v>
      </c>
      <c r="D138" s="318" t="s">
        <v>1269</v>
      </c>
      <c r="E138" s="318" t="s">
        <v>1269</v>
      </c>
      <c r="F138" s="318" t="s">
        <v>1269</v>
      </c>
      <c r="G138" s="4">
        <v>17</v>
      </c>
      <c r="H138" s="318" t="s">
        <v>1269</v>
      </c>
      <c r="I138" s="318" t="s">
        <v>1269</v>
      </c>
      <c r="J138" s="266" t="s">
        <v>1247</v>
      </c>
      <c r="K138" s="318"/>
      <c r="L138" s="318"/>
      <c r="M138" s="318"/>
    </row>
    <row r="139" spans="1:13" s="12" customFormat="1" x14ac:dyDescent="0.25">
      <c r="A139"/>
      <c r="B139" s="318" t="s">
        <v>1248</v>
      </c>
      <c r="C139" s="318" t="s">
        <v>1253</v>
      </c>
      <c r="D139" s="318" t="s">
        <v>1270</v>
      </c>
      <c r="E139" s="318" t="s">
        <v>1270</v>
      </c>
      <c r="F139" s="318" t="s">
        <v>1270</v>
      </c>
      <c r="G139" s="4">
        <v>18</v>
      </c>
      <c r="H139" s="318" t="s">
        <v>1270</v>
      </c>
      <c r="I139" s="318" t="s">
        <v>1270</v>
      </c>
      <c r="J139" s="266" t="s">
        <v>1250</v>
      </c>
      <c r="K139" s="318"/>
      <c r="L139" s="318"/>
      <c r="M139" s="318"/>
    </row>
    <row r="140" spans="1:13" s="12" customFormat="1" x14ac:dyDescent="0.25">
      <c r="A140"/>
      <c r="B140" s="318" t="s">
        <v>1251</v>
      </c>
      <c r="C140" s="318" t="s">
        <v>1257</v>
      </c>
      <c r="D140" s="318" t="s">
        <v>800</v>
      </c>
      <c r="E140" s="318" t="s">
        <v>800</v>
      </c>
      <c r="F140" s="318" t="s">
        <v>800</v>
      </c>
      <c r="G140" s="4">
        <v>19</v>
      </c>
      <c r="H140" s="318" t="s">
        <v>800</v>
      </c>
      <c r="I140" s="318" t="s">
        <v>800</v>
      </c>
      <c r="J140" s="266" t="s">
        <v>1253</v>
      </c>
      <c r="K140" s="318"/>
      <c r="L140" s="318"/>
      <c r="M140" s="318"/>
    </row>
    <row r="141" spans="1:13" s="12" customFormat="1" x14ac:dyDescent="0.25">
      <c r="A141"/>
      <c r="B141" s="318" t="s">
        <v>1254</v>
      </c>
      <c r="C141" s="318" t="s">
        <v>1258</v>
      </c>
      <c r="D141" s="318" t="s">
        <v>1271</v>
      </c>
      <c r="E141" s="318" t="s">
        <v>1271</v>
      </c>
      <c r="F141" s="318" t="s">
        <v>1271</v>
      </c>
      <c r="G141" s="4">
        <v>20</v>
      </c>
      <c r="H141" s="318" t="s">
        <v>1271</v>
      </c>
      <c r="I141" s="318" t="s">
        <v>1271</v>
      </c>
      <c r="J141" s="266" t="s">
        <v>1253</v>
      </c>
      <c r="K141" s="318"/>
      <c r="L141" s="318"/>
      <c r="M141" s="318"/>
    </row>
    <row r="142" spans="1:13" s="12" customFormat="1" x14ac:dyDescent="0.25">
      <c r="A142" s="318" t="str">
        <f>CONCATENATE(A138,"r")</f>
        <v>TP8676Ar</v>
      </c>
      <c r="B142" s="318" t="s">
        <v>1245</v>
      </c>
      <c r="C142" s="318" t="s">
        <v>1301</v>
      </c>
      <c r="D142" s="318" t="s">
        <v>1273</v>
      </c>
      <c r="E142" s="318" t="s">
        <v>1273</v>
      </c>
      <c r="F142" s="318" t="s">
        <v>1273</v>
      </c>
      <c r="G142" s="4">
        <v>21</v>
      </c>
      <c r="H142" s="318" t="s">
        <v>1273</v>
      </c>
      <c r="I142" s="318" t="s">
        <v>1273</v>
      </c>
      <c r="J142" s="266" t="s">
        <v>1253</v>
      </c>
      <c r="K142" s="318"/>
      <c r="L142" s="318"/>
      <c r="M142" s="318"/>
    </row>
    <row r="143" spans="1:13" s="12" customFormat="1" x14ac:dyDescent="0.25">
      <c r="A143"/>
      <c r="B143" s="318" t="s">
        <v>1248</v>
      </c>
      <c r="C143" s="318" t="s">
        <v>1253</v>
      </c>
      <c r="D143" s="318" t="s">
        <v>1274</v>
      </c>
      <c r="E143" s="318" t="s">
        <v>1274</v>
      </c>
      <c r="F143" s="318" t="s">
        <v>1274</v>
      </c>
      <c r="G143" s="4">
        <v>22</v>
      </c>
      <c r="H143" s="318" t="s">
        <v>1274</v>
      </c>
      <c r="I143" s="318" t="s">
        <v>1274</v>
      </c>
      <c r="J143" s="266" t="s">
        <v>1253</v>
      </c>
      <c r="K143" s="318"/>
      <c r="L143" s="318"/>
      <c r="M143" s="318"/>
    </row>
    <row r="144" spans="1:13" s="12" customFormat="1" x14ac:dyDescent="0.25">
      <c r="A144"/>
      <c r="B144" s="318" t="s">
        <v>1251</v>
      </c>
      <c r="C144" s="318" t="s">
        <v>1257</v>
      </c>
      <c r="D144" s="318" t="s">
        <v>1275</v>
      </c>
      <c r="E144" s="318" t="s">
        <v>1275</v>
      </c>
      <c r="F144" s="318" t="s">
        <v>1275</v>
      </c>
      <c r="G144" s="4">
        <v>23</v>
      </c>
      <c r="H144" s="318" t="s">
        <v>1275</v>
      </c>
      <c r="I144" s="318" t="s">
        <v>1275</v>
      </c>
      <c r="J144" s="266" t="s">
        <v>1257</v>
      </c>
      <c r="K144" s="318"/>
      <c r="L144" s="318"/>
      <c r="M144" s="318"/>
    </row>
    <row r="145" spans="1:13" s="12" customFormat="1" x14ac:dyDescent="0.25">
      <c r="A145"/>
      <c r="B145" s="318" t="s">
        <v>1254</v>
      </c>
      <c r="C145" s="318" t="s">
        <v>1258</v>
      </c>
      <c r="D145" s="318" t="s">
        <v>915</v>
      </c>
      <c r="E145" s="318" t="s">
        <v>915</v>
      </c>
      <c r="F145" s="318" t="s">
        <v>915</v>
      </c>
      <c r="G145" s="4">
        <v>24</v>
      </c>
      <c r="H145" s="318" t="s">
        <v>915</v>
      </c>
      <c r="I145" s="318" t="s">
        <v>915</v>
      </c>
      <c r="J145" s="266" t="s">
        <v>1258</v>
      </c>
      <c r="K145" s="318"/>
      <c r="L145" s="318"/>
      <c r="M145" s="318"/>
    </row>
    <row r="146" spans="1:13" s="12" customFormat="1" x14ac:dyDescent="0.25">
      <c r="A146"/>
      <c r="B146" s="318"/>
      <c r="C146" s="318"/>
      <c r="D146" s="318" t="s">
        <v>921</v>
      </c>
      <c r="E146" s="318" t="s">
        <v>921</v>
      </c>
      <c r="F146" s="318" t="s">
        <v>921</v>
      </c>
      <c r="G146" s="4">
        <v>25</v>
      </c>
      <c r="H146" s="318" t="s">
        <v>921</v>
      </c>
      <c r="I146" s="318" t="s">
        <v>921</v>
      </c>
      <c r="J146"/>
      <c r="K146" s="318"/>
      <c r="L146" s="318"/>
      <c r="M146" s="318"/>
    </row>
    <row r="147" spans="1:13" s="12" customFormat="1" x14ac:dyDescent="0.25">
      <c r="A147"/>
      <c r="B147" s="318"/>
      <c r="C147" s="318"/>
      <c r="D147" s="318" t="s">
        <v>927</v>
      </c>
      <c r="E147" s="318" t="s">
        <v>927</v>
      </c>
      <c r="F147" s="318" t="s">
        <v>927</v>
      </c>
      <c r="G147" s="4">
        <v>26</v>
      </c>
      <c r="H147" s="318" t="s">
        <v>927</v>
      </c>
      <c r="I147" s="318" t="s">
        <v>927</v>
      </c>
      <c r="J147"/>
      <c r="K147" s="318"/>
      <c r="L147" s="318"/>
      <c r="M147" s="318"/>
    </row>
    <row r="148" spans="1:13" s="12" customFormat="1" x14ac:dyDescent="0.25">
      <c r="A148"/>
      <c r="B148" s="318"/>
      <c r="C148" s="318"/>
      <c r="D148" s="318" t="s">
        <v>933</v>
      </c>
      <c r="E148" s="318" t="s">
        <v>933</v>
      </c>
      <c r="F148" s="318" t="s">
        <v>933</v>
      </c>
      <c r="G148" s="4">
        <v>27</v>
      </c>
      <c r="H148" s="318" t="s">
        <v>933</v>
      </c>
      <c r="I148" s="318" t="s">
        <v>933</v>
      </c>
      <c r="J148"/>
      <c r="K148" s="318"/>
      <c r="L148" s="318"/>
      <c r="M148" s="318"/>
    </row>
    <row r="149" spans="1:13" s="12" customFormat="1" x14ac:dyDescent="0.25">
      <c r="A149"/>
      <c r="B149" s="318"/>
      <c r="C149" s="318"/>
      <c r="D149" s="318" t="s">
        <v>939</v>
      </c>
      <c r="E149" s="318" t="s">
        <v>939</v>
      </c>
      <c r="F149" s="318" t="s">
        <v>939</v>
      </c>
      <c r="G149" s="4">
        <v>28</v>
      </c>
      <c r="H149" s="318" t="s">
        <v>939</v>
      </c>
      <c r="I149" s="318" t="s">
        <v>939</v>
      </c>
      <c r="J149"/>
      <c r="K149" s="318"/>
      <c r="L149" s="318"/>
      <c r="M149" s="318"/>
    </row>
    <row r="150" spans="1:13" s="12" customFormat="1" x14ac:dyDescent="0.25">
      <c r="A150"/>
      <c r="B150" s="318"/>
      <c r="C150" s="318"/>
      <c r="D150" s="318" t="s">
        <v>945</v>
      </c>
      <c r="E150" s="318" t="s">
        <v>945</v>
      </c>
      <c r="F150" s="318" t="s">
        <v>945</v>
      </c>
      <c r="G150" s="4">
        <v>29</v>
      </c>
      <c r="H150" s="318" t="s">
        <v>945</v>
      </c>
      <c r="I150" s="318" t="s">
        <v>945</v>
      </c>
      <c r="J150"/>
      <c r="K150" s="318"/>
      <c r="L150" s="318"/>
      <c r="M150" s="318"/>
    </row>
    <row r="151" spans="1:13" s="12" customFormat="1" x14ac:dyDescent="0.25">
      <c r="A151"/>
      <c r="B151" s="318"/>
      <c r="C151" s="318"/>
      <c r="D151" s="318" t="s">
        <v>1276</v>
      </c>
      <c r="E151" s="318" t="s">
        <v>1276</v>
      </c>
      <c r="F151" s="318" t="s">
        <v>1276</v>
      </c>
      <c r="G151" s="4">
        <v>30</v>
      </c>
      <c r="H151" s="318" t="s">
        <v>1276</v>
      </c>
      <c r="I151" s="318" t="s">
        <v>1276</v>
      </c>
      <c r="J151"/>
      <c r="K151" s="318"/>
      <c r="L151" s="318"/>
      <c r="M151" s="318"/>
    </row>
    <row r="152" spans="1:13" s="12" customFormat="1" x14ac:dyDescent="0.25">
      <c r="A152" s="349" t="s">
        <v>1277</v>
      </c>
      <c r="B152" s="318" t="s">
        <v>260</v>
      </c>
      <c r="C152" s="318" t="s">
        <v>1278</v>
      </c>
      <c r="D152" s="318" t="s">
        <v>1279</v>
      </c>
      <c r="E152" s="318" t="str">
        <f>$D152</f>
        <v>&lt;h&gt;</v>
      </c>
      <c r="F152" s="318" t="str">
        <f>$D152</f>
        <v>&lt;h&gt;</v>
      </c>
      <c r="G152" s="4">
        <v>31</v>
      </c>
      <c r="H152" s="318" t="str">
        <f>$D152</f>
        <v>&lt;h&gt;</v>
      </c>
      <c r="I152" s="318" t="str">
        <f>$D152</f>
        <v>&lt;h&gt;</v>
      </c>
      <c r="J152" s="266" t="s">
        <v>1258</v>
      </c>
      <c r="K152" s="318"/>
      <c r="L152" s="318"/>
      <c r="M152" s="318"/>
    </row>
    <row r="153" spans="1:13" s="12" customFormat="1" x14ac:dyDescent="0.25">
      <c r="A153" s="349" t="s">
        <v>1277</v>
      </c>
      <c r="B153" s="318" t="s">
        <v>260</v>
      </c>
      <c r="C153" s="318" t="s">
        <v>1278</v>
      </c>
      <c r="D153" s="318" t="s">
        <v>1280</v>
      </c>
      <c r="E153" s="318" t="s">
        <v>1280</v>
      </c>
      <c r="F153" s="318" t="s">
        <v>1280</v>
      </c>
      <c r="G153" s="4">
        <v>32</v>
      </c>
      <c r="H153" s="318" t="str">
        <f>$D153</f>
        <v>&lt;j&gt;</v>
      </c>
      <c r="I153" s="318" t="str">
        <f>$D153</f>
        <v>&lt;j&gt;</v>
      </c>
      <c r="J153" s="266" t="s">
        <v>1253</v>
      </c>
      <c r="K153" s="318"/>
      <c r="L153" s="318"/>
      <c r="M153" s="318"/>
    </row>
    <row r="154" spans="1:13" s="12" customFormat="1" ht="15.75" x14ac:dyDescent="0.25">
      <c r="A154"/>
      <c r="B154"/>
      <c r="C154"/>
      <c r="D154" s="318"/>
      <c r="E154" s="318"/>
      <c r="F154" s="318"/>
      <c r="G154" s="343"/>
      <c r="H154"/>
      <c r="I154"/>
      <c r="J154"/>
      <c r="K154" s="318"/>
      <c r="L154" s="318"/>
      <c r="M154" s="318"/>
    </row>
    <row r="155" spans="1:13" s="12" customFormat="1" ht="15.75" x14ac:dyDescent="0.25">
      <c r="A155"/>
      <c r="B155"/>
      <c r="C155"/>
      <c r="D155" s="318"/>
      <c r="E155" s="318"/>
      <c r="F155" s="318"/>
      <c r="G155" s="343"/>
      <c r="H155"/>
      <c r="I155"/>
      <c r="J155"/>
      <c r="K155" s="318"/>
      <c r="L155" s="318"/>
      <c r="M155" s="318"/>
    </row>
    <row r="156" spans="1:13" s="12" customFormat="1" ht="15.75" x14ac:dyDescent="0.25">
      <c r="A156"/>
      <c r="B156"/>
      <c r="C156"/>
      <c r="D156" s="318"/>
      <c r="E156" s="318"/>
      <c r="F156" s="318"/>
      <c r="G156" s="343"/>
      <c r="H156"/>
      <c r="I156"/>
      <c r="J156"/>
      <c r="K156" s="318"/>
      <c r="L156" s="318"/>
      <c r="M156" s="318"/>
    </row>
    <row r="157" spans="1:13" s="12" customFormat="1" ht="15.75" x14ac:dyDescent="0.25">
      <c r="A157"/>
      <c r="B157"/>
      <c r="C157"/>
      <c r="D157" s="318"/>
      <c r="E157" s="318"/>
      <c r="F157" s="318"/>
      <c r="G157" s="343"/>
      <c r="H157"/>
      <c r="I157"/>
      <c r="J157"/>
      <c r="K157" s="318"/>
      <c r="L157" s="318"/>
      <c r="M157" s="318"/>
    </row>
    <row r="158" spans="1:13" s="12" customFormat="1" ht="15.75" x14ac:dyDescent="0.25">
      <c r="A158"/>
      <c r="B158"/>
      <c r="C158"/>
      <c r="D158" s="318"/>
      <c r="E158" s="318"/>
      <c r="F158" s="318"/>
      <c r="G158" s="343"/>
      <c r="H158"/>
      <c r="I158"/>
      <c r="J158"/>
      <c r="K158" s="318"/>
      <c r="L158" s="318"/>
      <c r="M158" s="318"/>
    </row>
    <row r="159" spans="1:13" s="12" customFormat="1" ht="15.75" x14ac:dyDescent="0.25">
      <c r="A159"/>
      <c r="B159"/>
      <c r="C159"/>
      <c r="D159" s="318"/>
      <c r="E159" s="318"/>
      <c r="F159" s="318"/>
      <c r="G159" s="343"/>
      <c r="H159"/>
      <c r="I159"/>
      <c r="J159"/>
      <c r="K159" s="318"/>
      <c r="L159" s="318"/>
      <c r="M159" s="318"/>
    </row>
    <row r="160" spans="1:13" s="12" customFormat="1" ht="15.75" x14ac:dyDescent="0.25">
      <c r="A160"/>
      <c r="B160"/>
      <c r="C160"/>
      <c r="D160" s="318"/>
      <c r="E160" s="318"/>
      <c r="F160" s="318"/>
      <c r="G160" s="343"/>
      <c r="H160"/>
      <c r="I160"/>
      <c r="J160"/>
      <c r="K160" s="318"/>
      <c r="L160" s="318"/>
      <c r="M160" s="318"/>
    </row>
    <row r="161" spans="1:13" s="12" customFormat="1" ht="15.75" x14ac:dyDescent="0.25">
      <c r="A161"/>
      <c r="B161"/>
      <c r="C161"/>
      <c r="D161" s="318"/>
      <c r="E161" s="318"/>
      <c r="F161" s="318"/>
      <c r="G161" s="343"/>
      <c r="H161"/>
      <c r="I161"/>
      <c r="J161"/>
      <c r="K161" s="318"/>
      <c r="L161" s="318"/>
      <c r="M161" s="318"/>
    </row>
    <row r="162" spans="1:13" s="12" customFormat="1" ht="15.75" x14ac:dyDescent="0.25">
      <c r="A162"/>
      <c r="B162"/>
      <c r="C162"/>
      <c r="D162" s="318"/>
      <c r="E162" s="318"/>
      <c r="F162" s="318"/>
      <c r="G162" s="343"/>
      <c r="H162"/>
      <c r="I162"/>
      <c r="J162"/>
      <c r="K162" s="318"/>
      <c r="L162" s="318"/>
      <c r="M162" s="318"/>
    </row>
    <row r="163" spans="1:13" s="12" customFormat="1" ht="15.75" x14ac:dyDescent="0.25">
      <c r="A163"/>
      <c r="B163"/>
      <c r="C163"/>
      <c r="D163" s="318"/>
      <c r="E163" s="318"/>
      <c r="F163" s="318"/>
      <c r="G163" s="343"/>
      <c r="H163"/>
      <c r="I163"/>
      <c r="J163"/>
      <c r="K163" s="318"/>
      <c r="L163" s="318"/>
      <c r="M163" s="318"/>
    </row>
    <row r="164" spans="1:13" s="12" customFormat="1" ht="21" x14ac:dyDescent="0.35">
      <c r="A164"/>
      <c r="B164" s="146" t="s">
        <v>1302</v>
      </c>
      <c r="C164" s="146"/>
      <c r="D164" s="353"/>
      <c r="E164" s="353"/>
      <c r="F164"/>
      <c r="G164"/>
      <c r="H164" s="343" t="s">
        <v>1294</v>
      </c>
      <c r="I164" s="343" t="s">
        <v>1215</v>
      </c>
      <c r="J164" s="345"/>
      <c r="K164" s="318"/>
      <c r="L164" s="318"/>
      <c r="M164" s="318"/>
    </row>
    <row r="165" spans="1:13" s="12" customFormat="1" ht="21" x14ac:dyDescent="0.35">
      <c r="A165"/>
      <c r="B165" s="146" t="s">
        <v>1303</v>
      </c>
      <c r="C165"/>
      <c r="D165"/>
      <c r="E165"/>
      <c r="F165"/>
      <c r="G165"/>
      <c r="H165"/>
      <c r="I165"/>
      <c r="J165"/>
      <c r="K165"/>
      <c r="L165" s="318"/>
      <c r="M165" s="318"/>
    </row>
    <row r="166" spans="1:13" s="12" customFormat="1" ht="18.75" x14ac:dyDescent="0.3">
      <c r="A166"/>
      <c r="B166" s="354" t="str">
        <f>B4</f>
        <v>THESE WIRES TO BE THERMALLY STATIONED PER 75910-0014</v>
      </c>
      <c r="C166" s="318"/>
      <c r="D166" s="318"/>
      <c r="E166" s="318"/>
      <c r="F166" s="318"/>
      <c r="G166" s="350"/>
      <c r="H166"/>
      <c r="I166"/>
      <c r="J166"/>
      <c r="K166"/>
      <c r="L166" s="318"/>
      <c r="M166" s="318"/>
    </row>
    <row r="167" spans="1:13" s="12" customFormat="1" x14ac:dyDescent="0.25">
      <c r="A167"/>
      <c r="B167" s="318"/>
      <c r="C167" s="318"/>
      <c r="D167" s="345" t="s">
        <v>1218</v>
      </c>
      <c r="E167" s="345" t="s">
        <v>1218</v>
      </c>
      <c r="F167" s="345" t="s">
        <v>1218</v>
      </c>
      <c r="G167" s="345"/>
      <c r="H167" s="345" t="s">
        <v>1219</v>
      </c>
      <c r="I167" s="345" t="s">
        <v>1219</v>
      </c>
      <c r="J167"/>
      <c r="K167"/>
      <c r="L167" s="318"/>
      <c r="M167" s="318"/>
    </row>
    <row r="168" spans="1:13" s="12" customFormat="1" ht="15.75" x14ac:dyDescent="0.25">
      <c r="A168" s="343" t="s">
        <v>1215</v>
      </c>
      <c r="B168" s="318"/>
      <c r="C168" s="318"/>
      <c r="D168" s="345" t="s">
        <v>245</v>
      </c>
      <c r="E168" s="345" t="s">
        <v>553</v>
      </c>
      <c r="F168" s="345" t="s">
        <v>1220</v>
      </c>
      <c r="G168" s="345"/>
      <c r="H168" s="345" t="s">
        <v>1221</v>
      </c>
      <c r="I168" s="345" t="s">
        <v>1222</v>
      </c>
      <c r="J168" s="345" t="s">
        <v>1223</v>
      </c>
      <c r="K168"/>
      <c r="L168" s="318"/>
      <c r="M168" s="318"/>
    </row>
    <row r="169" spans="1:13" s="12" customFormat="1" ht="15.75" x14ac:dyDescent="0.25">
      <c r="A169" s="343" t="s">
        <v>1294</v>
      </c>
      <c r="B169" s="318"/>
      <c r="C169" s="318" t="s">
        <v>1225</v>
      </c>
      <c r="D169" s="345" t="s">
        <v>1304</v>
      </c>
      <c r="E169" s="345" t="s">
        <v>1305</v>
      </c>
      <c r="F169" s="345" t="s">
        <v>1306</v>
      </c>
      <c r="G169" s="345"/>
      <c r="H169" s="345" t="s">
        <v>1307</v>
      </c>
      <c r="I169" s="345" t="s">
        <v>1308</v>
      </c>
      <c r="J169" s="345" t="s">
        <v>1231</v>
      </c>
      <c r="K169"/>
      <c r="L169" s="318"/>
      <c r="M169" s="318"/>
    </row>
    <row r="170" spans="1:13" s="12" customFormat="1" ht="18.75" x14ac:dyDescent="0.3">
      <c r="A170"/>
      <c r="B170" s="318"/>
      <c r="C170" s="346" t="s">
        <v>1232</v>
      </c>
      <c r="D170" s="4" t="s">
        <v>1233</v>
      </c>
      <c r="E170" s="4" t="s">
        <v>1234</v>
      </c>
      <c r="F170" s="347" t="s">
        <v>1235</v>
      </c>
      <c r="G170" s="351" t="s">
        <v>1290</v>
      </c>
      <c r="H170" s="347" t="s">
        <v>1291</v>
      </c>
      <c r="I170" s="347" t="s">
        <v>1292</v>
      </c>
      <c r="J170" s="345" t="s">
        <v>1238</v>
      </c>
      <c r="K170"/>
      <c r="L170" s="318"/>
      <c r="M170" s="318"/>
    </row>
    <row r="171" spans="1:13" s="12" customFormat="1" ht="15.75" x14ac:dyDescent="0.25">
      <c r="A171" s="343" t="s">
        <v>1239</v>
      </c>
      <c r="B171" s="343" t="s">
        <v>1240</v>
      </c>
      <c r="C171" s="343" t="s">
        <v>1241</v>
      </c>
      <c r="D171" s="343" t="s">
        <v>1242</v>
      </c>
      <c r="E171" s="343" t="s">
        <v>1243</v>
      </c>
      <c r="F171" s="343" t="s">
        <v>1242</v>
      </c>
      <c r="G171" s="343" t="s">
        <v>1244</v>
      </c>
      <c r="H171" s="343" t="s">
        <v>1243</v>
      </c>
      <c r="I171" s="343" t="s">
        <v>1242</v>
      </c>
      <c r="J171" s="343" t="s">
        <v>1241</v>
      </c>
      <c r="K171"/>
      <c r="L171" s="318"/>
      <c r="M171" s="318"/>
    </row>
    <row r="172" spans="1:13" s="12" customFormat="1" x14ac:dyDescent="0.25">
      <c r="A172" s="318">
        <f>'Solenoid Signal I.D.''s'!B24</f>
        <v>0</v>
      </c>
      <c r="B172" s="318" t="s">
        <v>1245</v>
      </c>
      <c r="C172" s="318" t="s">
        <v>1301</v>
      </c>
      <c r="D172" s="318" t="s">
        <v>831</v>
      </c>
      <c r="E172" s="318" t="s">
        <v>831</v>
      </c>
      <c r="F172" s="318" t="s">
        <v>831</v>
      </c>
      <c r="G172" s="4">
        <v>1</v>
      </c>
      <c r="H172" s="318" t="s">
        <v>831</v>
      </c>
      <c r="I172" s="318" t="s">
        <v>831</v>
      </c>
      <c r="J172" s="266" t="s">
        <v>1247</v>
      </c>
      <c r="K172"/>
      <c r="L172" s="318"/>
      <c r="M172" s="318"/>
    </row>
    <row r="173" spans="1:13" s="12" customFormat="1" x14ac:dyDescent="0.25">
      <c r="A173"/>
      <c r="B173" s="318" t="s">
        <v>1248</v>
      </c>
      <c r="C173" s="318" t="s">
        <v>1253</v>
      </c>
      <c r="D173" s="318" t="s">
        <v>839</v>
      </c>
      <c r="E173" s="318" t="s">
        <v>839</v>
      </c>
      <c r="F173" s="318" t="s">
        <v>839</v>
      </c>
      <c r="G173" s="4">
        <v>2</v>
      </c>
      <c r="H173" s="318" t="s">
        <v>839</v>
      </c>
      <c r="I173" s="318" t="s">
        <v>839</v>
      </c>
      <c r="J173" s="266" t="s">
        <v>1250</v>
      </c>
      <c r="K173"/>
      <c r="L173" s="318"/>
      <c r="M173" s="318"/>
    </row>
    <row r="174" spans="1:13" s="12" customFormat="1" x14ac:dyDescent="0.25">
      <c r="A174"/>
      <c r="B174" s="318" t="s">
        <v>1251</v>
      </c>
      <c r="C174" s="318" t="s">
        <v>1257</v>
      </c>
      <c r="D174" s="318" t="s">
        <v>1156</v>
      </c>
      <c r="E174" s="318" t="s">
        <v>1156</v>
      </c>
      <c r="F174" s="318" t="s">
        <v>1156</v>
      </c>
      <c r="G174" s="4">
        <v>3</v>
      </c>
      <c r="H174" s="318" t="s">
        <v>1156</v>
      </c>
      <c r="I174" s="318" t="s">
        <v>1156</v>
      </c>
      <c r="J174" s="266" t="s">
        <v>1253</v>
      </c>
      <c r="K174"/>
      <c r="L174" s="318"/>
      <c r="M174" s="318"/>
    </row>
    <row r="175" spans="1:13" s="12" customFormat="1" x14ac:dyDescent="0.25">
      <c r="A175"/>
      <c r="B175" s="318" t="s">
        <v>1254</v>
      </c>
      <c r="C175" s="318" t="s">
        <v>1258</v>
      </c>
      <c r="D175" s="318" t="s">
        <v>1161</v>
      </c>
      <c r="E175" s="318" t="s">
        <v>1161</v>
      </c>
      <c r="F175" s="318" t="s">
        <v>1161</v>
      </c>
      <c r="G175" s="4">
        <v>4</v>
      </c>
      <c r="H175" s="318" t="s">
        <v>1161</v>
      </c>
      <c r="I175" s="318" t="s">
        <v>1161</v>
      </c>
      <c r="J175" s="266" t="s">
        <v>1253</v>
      </c>
      <c r="K175"/>
      <c r="L175" s="318"/>
      <c r="M175" s="318"/>
    </row>
    <row r="176" spans="1:13" s="12" customFormat="1" x14ac:dyDescent="0.25">
      <c r="A176" s="318" t="str">
        <f>CONCATENATE(A172,"r")</f>
        <v>0r</v>
      </c>
      <c r="B176" s="318" t="s">
        <v>1245</v>
      </c>
      <c r="C176" s="318" t="s">
        <v>1301</v>
      </c>
      <c r="D176" s="318" t="s">
        <v>1163</v>
      </c>
      <c r="E176" s="318" t="s">
        <v>1163</v>
      </c>
      <c r="F176" s="318" t="s">
        <v>1163</v>
      </c>
      <c r="G176" s="4">
        <v>5</v>
      </c>
      <c r="H176" s="318" t="s">
        <v>1163</v>
      </c>
      <c r="I176" s="318" t="s">
        <v>1163</v>
      </c>
      <c r="J176" s="266" t="s">
        <v>1253</v>
      </c>
      <c r="K176"/>
      <c r="L176" s="318"/>
      <c r="M176" s="318"/>
    </row>
    <row r="177" spans="1:13" s="12" customFormat="1" x14ac:dyDescent="0.25">
      <c r="A177"/>
      <c r="B177" s="318" t="s">
        <v>1248</v>
      </c>
      <c r="C177" s="318" t="s">
        <v>1253</v>
      </c>
      <c r="D177" s="318" t="s">
        <v>1165</v>
      </c>
      <c r="E177" s="318" t="s">
        <v>1165</v>
      </c>
      <c r="F177" s="318" t="s">
        <v>1165</v>
      </c>
      <c r="G177" s="4">
        <v>6</v>
      </c>
      <c r="H177" s="318" t="s">
        <v>1165</v>
      </c>
      <c r="I177" s="318" t="s">
        <v>1165</v>
      </c>
      <c r="J177" s="266" t="s">
        <v>1253</v>
      </c>
      <c r="K177"/>
      <c r="L177" s="318"/>
      <c r="M177" s="318"/>
    </row>
    <row r="178" spans="1:13" s="12" customFormat="1" x14ac:dyDescent="0.25">
      <c r="A178"/>
      <c r="B178" s="318" t="s">
        <v>1251</v>
      </c>
      <c r="C178" s="318" t="s">
        <v>1257</v>
      </c>
      <c r="D178" s="318" t="s">
        <v>809</v>
      </c>
      <c r="E178" s="318" t="s">
        <v>809</v>
      </c>
      <c r="F178" s="318" t="s">
        <v>809</v>
      </c>
      <c r="G178" s="4">
        <v>7</v>
      </c>
      <c r="H178" s="318" t="s">
        <v>809</v>
      </c>
      <c r="I178" s="318" t="s">
        <v>809</v>
      </c>
      <c r="J178" s="266" t="s">
        <v>1257</v>
      </c>
      <c r="K178"/>
      <c r="L178" s="318"/>
      <c r="M178" s="318"/>
    </row>
    <row r="179" spans="1:13" s="12" customFormat="1" x14ac:dyDescent="0.25">
      <c r="A179"/>
      <c r="B179" s="318" t="s">
        <v>1254</v>
      </c>
      <c r="C179" s="318" t="s">
        <v>1258</v>
      </c>
      <c r="D179" s="318" t="s">
        <v>1167</v>
      </c>
      <c r="E179" s="318" t="s">
        <v>1167</v>
      </c>
      <c r="F179" s="318" t="s">
        <v>1167</v>
      </c>
      <c r="G179" s="4">
        <v>8</v>
      </c>
      <c r="H179" s="318" t="s">
        <v>1167</v>
      </c>
      <c r="I179" s="318" t="s">
        <v>1167</v>
      </c>
      <c r="J179" s="266" t="s">
        <v>1258</v>
      </c>
      <c r="K179"/>
      <c r="L179" s="318"/>
      <c r="M179" s="318"/>
    </row>
    <row r="180" spans="1:13" s="12" customFormat="1" x14ac:dyDescent="0.25">
      <c r="A180"/>
      <c r="B180" s="318"/>
      <c r="C180" s="318"/>
      <c r="D180" s="318"/>
      <c r="E180" s="318"/>
      <c r="F180" s="318"/>
      <c r="G180" s="4"/>
      <c r="H180"/>
      <c r="I180"/>
      <c r="J180" s="266"/>
      <c r="K180"/>
      <c r="L180" s="318"/>
      <c r="M180" s="318"/>
    </row>
    <row r="181" spans="1:13" s="12" customFormat="1" x14ac:dyDescent="0.25">
      <c r="A181" s="318" t="e">
        <f>'Solenoid Signal I.D.''s'!#REF!</f>
        <v>#REF!</v>
      </c>
      <c r="B181" s="318" t="s">
        <v>1245</v>
      </c>
      <c r="C181" s="318" t="s">
        <v>1301</v>
      </c>
      <c r="D181" s="318" t="s">
        <v>1260</v>
      </c>
      <c r="E181" s="318" t="s">
        <v>1260</v>
      </c>
      <c r="F181" s="318" t="s">
        <v>1260</v>
      </c>
      <c r="G181" s="4">
        <v>9</v>
      </c>
      <c r="H181" s="318" t="s">
        <v>1260</v>
      </c>
      <c r="I181" s="318" t="s">
        <v>1260</v>
      </c>
      <c r="J181" s="266" t="s">
        <v>1247</v>
      </c>
      <c r="K181"/>
      <c r="L181" s="318"/>
      <c r="M181" s="318"/>
    </row>
    <row r="182" spans="1:13" s="12" customFormat="1" x14ac:dyDescent="0.25">
      <c r="A182"/>
      <c r="B182" s="318" t="s">
        <v>1248</v>
      </c>
      <c r="C182" s="318" t="s">
        <v>1253</v>
      </c>
      <c r="D182" s="318" t="s">
        <v>797</v>
      </c>
      <c r="E182" s="318" t="s">
        <v>797</v>
      </c>
      <c r="F182" s="318" t="s">
        <v>797</v>
      </c>
      <c r="G182" s="4">
        <v>10</v>
      </c>
      <c r="H182" s="318" t="s">
        <v>797</v>
      </c>
      <c r="I182" s="318" t="s">
        <v>797</v>
      </c>
      <c r="J182" s="266" t="s">
        <v>1250</v>
      </c>
      <c r="K182"/>
      <c r="L182" s="318"/>
      <c r="M182" s="318"/>
    </row>
    <row r="183" spans="1:13" s="12" customFormat="1" x14ac:dyDescent="0.25">
      <c r="A183"/>
      <c r="B183" s="318" t="s">
        <v>1251</v>
      </c>
      <c r="C183" s="318" t="s">
        <v>1257</v>
      </c>
      <c r="D183" s="318" t="s">
        <v>1261</v>
      </c>
      <c r="E183" s="318" t="s">
        <v>1261</v>
      </c>
      <c r="F183" s="318" t="s">
        <v>1261</v>
      </c>
      <c r="G183" s="4">
        <v>11</v>
      </c>
      <c r="H183" s="318" t="s">
        <v>1261</v>
      </c>
      <c r="I183" s="318" t="s">
        <v>1261</v>
      </c>
      <c r="J183" s="266" t="s">
        <v>1253</v>
      </c>
      <c r="K183"/>
      <c r="L183"/>
      <c r="M183"/>
    </row>
    <row r="184" spans="1:13" s="12" customFormat="1" x14ac:dyDescent="0.25">
      <c r="A184"/>
      <c r="B184" s="318" t="s">
        <v>1254</v>
      </c>
      <c r="C184" s="318" t="s">
        <v>1258</v>
      </c>
      <c r="D184" s="318" t="s">
        <v>1262</v>
      </c>
      <c r="E184" s="318" t="s">
        <v>1262</v>
      </c>
      <c r="F184" s="318" t="s">
        <v>1262</v>
      </c>
      <c r="G184" s="4">
        <v>12</v>
      </c>
      <c r="H184" s="318" t="s">
        <v>1262</v>
      </c>
      <c r="I184" s="318" t="s">
        <v>1262</v>
      </c>
      <c r="J184" s="266" t="s">
        <v>1253</v>
      </c>
      <c r="K184"/>
      <c r="L184"/>
      <c r="M184"/>
    </row>
    <row r="185" spans="1:13" s="12" customFormat="1" x14ac:dyDescent="0.25">
      <c r="A185" s="318" t="e">
        <f>CONCATENATE(A181,"r")</f>
        <v>#REF!</v>
      </c>
      <c r="B185" s="318" t="s">
        <v>1245</v>
      </c>
      <c r="C185" s="318" t="s">
        <v>1301</v>
      </c>
      <c r="D185" s="318" t="s">
        <v>1264</v>
      </c>
      <c r="E185" s="318" t="s">
        <v>1264</v>
      </c>
      <c r="F185" s="318" t="s">
        <v>1264</v>
      </c>
      <c r="G185" s="4">
        <v>13</v>
      </c>
      <c r="H185" s="318" t="s">
        <v>1264</v>
      </c>
      <c r="I185" s="318" t="s">
        <v>1264</v>
      </c>
      <c r="J185" s="266" t="s">
        <v>1253</v>
      </c>
      <c r="K185"/>
      <c r="L185"/>
      <c r="M185"/>
    </row>
    <row r="186" spans="1:13" s="12" customFormat="1" x14ac:dyDescent="0.25">
      <c r="A186"/>
      <c r="B186" s="318" t="s">
        <v>1248</v>
      </c>
      <c r="C186" s="318" t="s">
        <v>1253</v>
      </c>
      <c r="D186" s="318" t="s">
        <v>1265</v>
      </c>
      <c r="E186" s="318" t="s">
        <v>1265</v>
      </c>
      <c r="F186" s="318" t="s">
        <v>1265</v>
      </c>
      <c r="G186" s="4">
        <v>14</v>
      </c>
      <c r="H186" s="318" t="s">
        <v>1265</v>
      </c>
      <c r="I186" s="318" t="s">
        <v>1265</v>
      </c>
      <c r="J186" s="266" t="s">
        <v>1253</v>
      </c>
      <c r="K186"/>
      <c r="L186"/>
      <c r="M186"/>
    </row>
    <row r="187" spans="1:13" s="12" customFormat="1" ht="15.75" x14ac:dyDescent="0.25">
      <c r="A187" s="343"/>
      <c r="B187" s="318" t="s">
        <v>1251</v>
      </c>
      <c r="C187" s="318" t="s">
        <v>1257</v>
      </c>
      <c r="D187" s="318" t="s">
        <v>1266</v>
      </c>
      <c r="E187" s="318" t="s">
        <v>1266</v>
      </c>
      <c r="F187" s="318" t="s">
        <v>1266</v>
      </c>
      <c r="G187" s="4">
        <v>15</v>
      </c>
      <c r="H187" s="318" t="s">
        <v>1266</v>
      </c>
      <c r="I187" s="318" t="s">
        <v>1266</v>
      </c>
      <c r="J187" s="266" t="s">
        <v>1257</v>
      </c>
      <c r="K187"/>
      <c r="L187"/>
      <c r="M187"/>
    </row>
    <row r="188" spans="1:13" s="12" customFormat="1" ht="15.75" x14ac:dyDescent="0.25">
      <c r="A188" s="343"/>
      <c r="B188" s="318" t="s">
        <v>1254</v>
      </c>
      <c r="C188" s="318" t="s">
        <v>1258</v>
      </c>
      <c r="D188" s="318" t="s">
        <v>1267</v>
      </c>
      <c r="E188" s="318" t="s">
        <v>1267</v>
      </c>
      <c r="F188" s="318" t="s">
        <v>1267</v>
      </c>
      <c r="G188" s="4">
        <v>16</v>
      </c>
      <c r="H188" s="318" t="s">
        <v>1267</v>
      </c>
      <c r="I188" s="318" t="s">
        <v>1267</v>
      </c>
      <c r="J188" s="266" t="s">
        <v>1258</v>
      </c>
      <c r="K188"/>
      <c r="L188"/>
      <c r="M188"/>
    </row>
    <row r="189" spans="1:13" s="12" customFormat="1" ht="15.75" x14ac:dyDescent="0.25">
      <c r="A189" s="343"/>
      <c r="B189" s="318"/>
      <c r="C189" s="318"/>
      <c r="D189" s="318"/>
      <c r="E189" s="318"/>
      <c r="F189" s="318"/>
      <c r="G189" s="4"/>
      <c r="H189"/>
      <c r="I189"/>
      <c r="J189" s="266"/>
      <c r="K189"/>
      <c r="L189"/>
      <c r="M189"/>
    </row>
    <row r="190" spans="1:13" s="12" customFormat="1" x14ac:dyDescent="0.25">
      <c r="A190" s="318" t="e">
        <f>'Solenoid Signal I.D.''s'!#REF!</f>
        <v>#REF!</v>
      </c>
      <c r="B190" s="318" t="s">
        <v>1245</v>
      </c>
      <c r="C190" s="318" t="s">
        <v>1301</v>
      </c>
      <c r="D190" s="318" t="s">
        <v>1269</v>
      </c>
      <c r="E190" s="318" t="s">
        <v>1269</v>
      </c>
      <c r="F190" s="318" t="s">
        <v>1269</v>
      </c>
      <c r="G190" s="4">
        <v>17</v>
      </c>
      <c r="H190" s="318" t="s">
        <v>1269</v>
      </c>
      <c r="I190" s="318" t="s">
        <v>1269</v>
      </c>
      <c r="J190" s="266" t="s">
        <v>1247</v>
      </c>
      <c r="K190"/>
      <c r="L190"/>
      <c r="M190"/>
    </row>
    <row r="191" spans="1:13" s="12" customFormat="1" x14ac:dyDescent="0.25">
      <c r="A191"/>
      <c r="B191" s="318" t="s">
        <v>1248</v>
      </c>
      <c r="C191" s="318" t="s">
        <v>1253</v>
      </c>
      <c r="D191" s="318" t="s">
        <v>1270</v>
      </c>
      <c r="E191" s="318" t="s">
        <v>1270</v>
      </c>
      <c r="F191" s="318" t="s">
        <v>1270</v>
      </c>
      <c r="G191" s="4">
        <v>18</v>
      </c>
      <c r="H191" s="318" t="s">
        <v>1270</v>
      </c>
      <c r="I191" s="318" t="s">
        <v>1270</v>
      </c>
      <c r="J191" s="266" t="s">
        <v>1250</v>
      </c>
      <c r="K191"/>
      <c r="L191"/>
      <c r="M191"/>
    </row>
    <row r="192" spans="1:13" s="12" customFormat="1" x14ac:dyDescent="0.25">
      <c r="A192"/>
      <c r="B192" s="318" t="s">
        <v>1251</v>
      </c>
      <c r="C192" s="318" t="s">
        <v>1257</v>
      </c>
      <c r="D192" s="318" t="s">
        <v>800</v>
      </c>
      <c r="E192" s="318" t="s">
        <v>800</v>
      </c>
      <c r="F192" s="318" t="s">
        <v>800</v>
      </c>
      <c r="G192" s="4">
        <v>19</v>
      </c>
      <c r="H192" s="318" t="s">
        <v>800</v>
      </c>
      <c r="I192" s="318" t="s">
        <v>800</v>
      </c>
      <c r="J192" s="266" t="s">
        <v>1253</v>
      </c>
      <c r="K192"/>
      <c r="L192"/>
      <c r="M192"/>
    </row>
    <row r="193" spans="1:13" s="12" customFormat="1" x14ac:dyDescent="0.25">
      <c r="A193"/>
      <c r="B193" s="318" t="s">
        <v>1254</v>
      </c>
      <c r="C193" s="318" t="s">
        <v>1258</v>
      </c>
      <c r="D193" s="318" t="s">
        <v>1271</v>
      </c>
      <c r="E193" s="318" t="s">
        <v>1271</v>
      </c>
      <c r="F193" s="318" t="s">
        <v>1271</v>
      </c>
      <c r="G193" s="4">
        <v>20</v>
      </c>
      <c r="H193" s="318" t="s">
        <v>1271</v>
      </c>
      <c r="I193" s="318" t="s">
        <v>1271</v>
      </c>
      <c r="J193" s="266" t="s">
        <v>1253</v>
      </c>
      <c r="K193"/>
      <c r="L193"/>
      <c r="M193"/>
    </row>
    <row r="194" spans="1:13" s="12" customFormat="1" x14ac:dyDescent="0.25">
      <c r="A194" s="318" t="e">
        <f>CONCATENATE(A190,"r")</f>
        <v>#REF!</v>
      </c>
      <c r="B194" s="318" t="s">
        <v>1245</v>
      </c>
      <c r="C194" s="318" t="s">
        <v>1301</v>
      </c>
      <c r="D194" s="318" t="s">
        <v>1273</v>
      </c>
      <c r="E194" s="318" t="s">
        <v>1273</v>
      </c>
      <c r="F194" s="318" t="s">
        <v>1273</v>
      </c>
      <c r="G194" s="4">
        <v>21</v>
      </c>
      <c r="H194" s="318" t="s">
        <v>1273</v>
      </c>
      <c r="I194" s="318" t="s">
        <v>1273</v>
      </c>
      <c r="J194" s="266" t="s">
        <v>1253</v>
      </c>
      <c r="K194"/>
      <c r="L194"/>
      <c r="M194"/>
    </row>
    <row r="195" spans="1:13" s="12" customFormat="1" x14ac:dyDescent="0.25">
      <c r="A195"/>
      <c r="B195" s="318" t="s">
        <v>1248</v>
      </c>
      <c r="C195" s="318" t="s">
        <v>1253</v>
      </c>
      <c r="D195" s="318" t="s">
        <v>1274</v>
      </c>
      <c r="E195" s="318" t="s">
        <v>1274</v>
      </c>
      <c r="F195" s="318" t="s">
        <v>1274</v>
      </c>
      <c r="G195" s="4">
        <v>22</v>
      </c>
      <c r="H195" s="318" t="s">
        <v>1274</v>
      </c>
      <c r="I195" s="318" t="s">
        <v>1274</v>
      </c>
      <c r="J195" s="266" t="s">
        <v>1253</v>
      </c>
      <c r="K195"/>
      <c r="L195"/>
      <c r="M195"/>
    </row>
    <row r="196" spans="1:13" s="12" customFormat="1" x14ac:dyDescent="0.25">
      <c r="A196"/>
      <c r="B196" s="318" t="s">
        <v>1251</v>
      </c>
      <c r="C196" s="318" t="s">
        <v>1257</v>
      </c>
      <c r="D196" s="318" t="s">
        <v>1275</v>
      </c>
      <c r="E196" s="318" t="s">
        <v>1275</v>
      </c>
      <c r="F196" s="318" t="s">
        <v>1275</v>
      </c>
      <c r="G196" s="4">
        <v>23</v>
      </c>
      <c r="H196" s="318" t="s">
        <v>1275</v>
      </c>
      <c r="I196" s="318" t="s">
        <v>1275</v>
      </c>
      <c r="J196" s="266" t="s">
        <v>1257</v>
      </c>
      <c r="K196"/>
      <c r="L196"/>
      <c r="M196"/>
    </row>
    <row r="197" spans="1:13" s="12" customFormat="1" x14ac:dyDescent="0.25">
      <c r="A197"/>
      <c r="B197" s="318" t="s">
        <v>1254</v>
      </c>
      <c r="C197" s="318" t="s">
        <v>1258</v>
      </c>
      <c r="D197" s="318" t="s">
        <v>915</v>
      </c>
      <c r="E197" s="318" t="s">
        <v>915</v>
      </c>
      <c r="F197" s="318" t="s">
        <v>915</v>
      </c>
      <c r="G197" s="4">
        <v>24</v>
      </c>
      <c r="H197" s="318" t="s">
        <v>915</v>
      </c>
      <c r="I197" s="318" t="s">
        <v>915</v>
      </c>
      <c r="J197" s="266" t="s">
        <v>1258</v>
      </c>
      <c r="K197"/>
      <c r="L197"/>
      <c r="M197"/>
    </row>
    <row r="198" spans="1:13" s="12" customFormat="1" x14ac:dyDescent="0.25">
      <c r="A198"/>
      <c r="B198" s="318"/>
      <c r="C198" s="318"/>
      <c r="D198" s="318" t="s">
        <v>921</v>
      </c>
      <c r="E198" s="318" t="s">
        <v>921</v>
      </c>
      <c r="F198" s="318" t="s">
        <v>921</v>
      </c>
      <c r="G198" s="4">
        <v>25</v>
      </c>
      <c r="H198" s="318" t="s">
        <v>921</v>
      </c>
      <c r="I198" s="318" t="s">
        <v>921</v>
      </c>
      <c r="J198"/>
      <c r="K198"/>
      <c r="L198"/>
      <c r="M198"/>
    </row>
    <row r="199" spans="1:13" s="12" customFormat="1" x14ac:dyDescent="0.25">
      <c r="A199"/>
      <c r="B199" s="318"/>
      <c r="C199" s="318"/>
      <c r="D199" s="318" t="s">
        <v>927</v>
      </c>
      <c r="E199" s="318" t="s">
        <v>927</v>
      </c>
      <c r="F199" s="318" t="s">
        <v>927</v>
      </c>
      <c r="G199" s="4">
        <v>26</v>
      </c>
      <c r="H199" s="318" t="s">
        <v>927</v>
      </c>
      <c r="I199" s="318" t="s">
        <v>927</v>
      </c>
      <c r="J199"/>
      <c r="K199"/>
      <c r="L199"/>
      <c r="M199"/>
    </row>
    <row r="200" spans="1:13" s="12" customFormat="1" x14ac:dyDescent="0.25">
      <c r="A200"/>
      <c r="B200" s="318"/>
      <c r="C200" s="318"/>
      <c r="D200" s="318" t="s">
        <v>933</v>
      </c>
      <c r="E200" s="318" t="s">
        <v>933</v>
      </c>
      <c r="F200" s="318" t="s">
        <v>933</v>
      </c>
      <c r="G200" s="4">
        <v>27</v>
      </c>
      <c r="H200" s="318" t="s">
        <v>933</v>
      </c>
      <c r="I200" s="318" t="s">
        <v>933</v>
      </c>
      <c r="J200"/>
      <c r="K200"/>
      <c r="L200"/>
      <c r="M200"/>
    </row>
    <row r="201" spans="1:13" s="12" customFormat="1" x14ac:dyDescent="0.25">
      <c r="A201"/>
      <c r="B201" s="318"/>
      <c r="C201" s="318"/>
      <c r="D201" s="318" t="s">
        <v>939</v>
      </c>
      <c r="E201" s="318" t="s">
        <v>939</v>
      </c>
      <c r="F201" s="318" t="s">
        <v>939</v>
      </c>
      <c r="G201" s="4">
        <v>28</v>
      </c>
      <c r="H201" s="318" t="s">
        <v>939</v>
      </c>
      <c r="I201" s="318" t="s">
        <v>939</v>
      </c>
      <c r="J201"/>
      <c r="K201"/>
      <c r="L201"/>
      <c r="M201"/>
    </row>
    <row r="202" spans="1:13" s="12" customFormat="1" x14ac:dyDescent="0.25">
      <c r="A202"/>
      <c r="B202" s="318"/>
      <c r="C202" s="318"/>
      <c r="D202" s="318" t="s">
        <v>945</v>
      </c>
      <c r="E202" s="318" t="s">
        <v>945</v>
      </c>
      <c r="F202" s="318" t="s">
        <v>945</v>
      </c>
      <c r="G202" s="4">
        <v>29</v>
      </c>
      <c r="H202" s="318" t="s">
        <v>945</v>
      </c>
      <c r="I202" s="318" t="s">
        <v>945</v>
      </c>
      <c r="J202"/>
      <c r="K202"/>
      <c r="L202"/>
      <c r="M202"/>
    </row>
    <row r="203" spans="1:13" s="12" customFormat="1" x14ac:dyDescent="0.25">
      <c r="A203"/>
      <c r="B203" s="318"/>
      <c r="C203" s="318"/>
      <c r="D203" s="318" t="s">
        <v>1276</v>
      </c>
      <c r="E203" s="318" t="s">
        <v>1276</v>
      </c>
      <c r="F203" s="318" t="s">
        <v>1276</v>
      </c>
      <c r="G203" s="4">
        <v>30</v>
      </c>
      <c r="H203" s="318" t="s">
        <v>1276</v>
      </c>
      <c r="I203" s="318" t="s">
        <v>1276</v>
      </c>
      <c r="J203"/>
      <c r="K203"/>
      <c r="L203"/>
      <c r="M203"/>
    </row>
    <row r="204" spans="1:13" s="12" customFormat="1" x14ac:dyDescent="0.25">
      <c r="A204" s="349" t="s">
        <v>1277</v>
      </c>
      <c r="B204" s="318" t="s">
        <v>260</v>
      </c>
      <c r="C204" s="318" t="s">
        <v>1278</v>
      </c>
      <c r="D204" s="318" t="s">
        <v>1279</v>
      </c>
      <c r="E204" s="318" t="str">
        <f>$D204</f>
        <v>&lt;h&gt;</v>
      </c>
      <c r="F204" s="318" t="str">
        <f>$D204</f>
        <v>&lt;h&gt;</v>
      </c>
      <c r="G204" s="4">
        <v>31</v>
      </c>
      <c r="H204" s="318" t="str">
        <f>$D204</f>
        <v>&lt;h&gt;</v>
      </c>
      <c r="I204" s="318" t="str">
        <f>$D204</f>
        <v>&lt;h&gt;</v>
      </c>
      <c r="J204" s="266" t="s">
        <v>1258</v>
      </c>
      <c r="K204"/>
      <c r="L204"/>
      <c r="M204"/>
    </row>
    <row r="205" spans="1:13" s="12" customFormat="1" x14ac:dyDescent="0.25">
      <c r="A205" s="349" t="s">
        <v>1277</v>
      </c>
      <c r="B205" s="318" t="s">
        <v>260</v>
      </c>
      <c r="C205" s="318" t="s">
        <v>1278</v>
      </c>
      <c r="D205" s="318" t="s">
        <v>1280</v>
      </c>
      <c r="E205" s="318" t="s">
        <v>1280</v>
      </c>
      <c r="F205" s="318" t="s">
        <v>1280</v>
      </c>
      <c r="G205" s="4">
        <v>32</v>
      </c>
      <c r="H205" s="318" t="str">
        <f>$D205</f>
        <v>&lt;j&gt;</v>
      </c>
      <c r="I205" s="318" t="str">
        <f>$D205</f>
        <v>&lt;j&gt;</v>
      </c>
      <c r="J205" s="266" t="s">
        <v>1253</v>
      </c>
      <c r="K205"/>
      <c r="L205"/>
      <c r="M205"/>
    </row>
    <row r="206" spans="1:13" s="12" customFormat="1" x14ac:dyDescent="0.25">
      <c r="A206"/>
      <c r="B206" s="318"/>
      <c r="C206" s="318"/>
      <c r="D206" s="318"/>
      <c r="E206" s="318"/>
      <c r="F206" s="318"/>
      <c r="G206" s="4"/>
      <c r="H206"/>
      <c r="I206"/>
      <c r="J206" s="266"/>
      <c r="K206"/>
      <c r="L206"/>
      <c r="M206"/>
    </row>
    <row r="207" spans="1:13" s="12" customFormat="1" x14ac:dyDescent="0.25">
      <c r="A207"/>
      <c r="B207" s="318"/>
      <c r="C207" s="318"/>
      <c r="D207" s="318"/>
      <c r="E207" s="318"/>
      <c r="F207" s="318"/>
      <c r="G207" s="4"/>
      <c r="H207"/>
      <c r="I207"/>
      <c r="J207" s="266"/>
      <c r="K207"/>
      <c r="L207"/>
      <c r="M207"/>
    </row>
    <row r="208" spans="1:13" s="12" customFormat="1" x14ac:dyDescent="0.25">
      <c r="A208"/>
      <c r="B208" s="318"/>
      <c r="C208" s="318"/>
      <c r="D208" s="318"/>
      <c r="E208" s="318"/>
      <c r="F208" s="318"/>
      <c r="G208" s="4"/>
      <c r="H208"/>
      <c r="I208"/>
      <c r="J208" s="266"/>
      <c r="K208"/>
      <c r="L208"/>
      <c r="M208"/>
    </row>
    <row r="209" spans="1:13" s="12" customFormat="1" x14ac:dyDescent="0.25">
      <c r="A209"/>
      <c r="B209" s="318"/>
      <c r="C209" s="318"/>
      <c r="D209" s="318"/>
      <c r="E209" s="318"/>
      <c r="F209" s="318"/>
      <c r="G209" s="4"/>
      <c r="H209"/>
      <c r="I209"/>
      <c r="J209" s="266"/>
      <c r="K209"/>
      <c r="L209"/>
      <c r="M209"/>
    </row>
    <row r="210" spans="1:13" s="12" customFormat="1" x14ac:dyDescent="0.25">
      <c r="A210"/>
      <c r="B210" s="318"/>
      <c r="C210" s="318"/>
      <c r="D210" s="318"/>
      <c r="E210" s="318"/>
      <c r="F210" s="318"/>
      <c r="G210" s="4"/>
      <c r="H210"/>
      <c r="I210"/>
      <c r="J210" s="266"/>
      <c r="K210"/>
      <c r="L210"/>
      <c r="M210"/>
    </row>
    <row r="211" spans="1:13" s="12" customFormat="1" x14ac:dyDescent="0.25">
      <c r="A211"/>
      <c r="B211" s="318"/>
      <c r="C211" s="318"/>
      <c r="D211" s="318"/>
      <c r="E211" s="318"/>
      <c r="F211" s="318"/>
      <c r="G211" s="4"/>
      <c r="H211"/>
      <c r="I211"/>
      <c r="J211" s="266"/>
      <c r="K211"/>
      <c r="L211"/>
      <c r="M211"/>
    </row>
    <row r="212" spans="1:13" s="12" customFormat="1" x14ac:dyDescent="0.25">
      <c r="A212"/>
      <c r="B212" s="318"/>
      <c r="C212" s="318"/>
      <c r="D212" s="318"/>
      <c r="E212" s="318"/>
      <c r="F212" s="318"/>
      <c r="G212" s="4"/>
      <c r="H212"/>
      <c r="I212"/>
      <c r="J212" s="266"/>
      <c r="K212"/>
      <c r="L212"/>
      <c r="M212"/>
    </row>
    <row r="213" spans="1:13" s="12" customFormat="1" x14ac:dyDescent="0.25">
      <c r="A213"/>
      <c r="B213" s="318"/>
      <c r="C213" s="318"/>
      <c r="D213" s="318"/>
      <c r="E213" s="318"/>
      <c r="F213" s="318"/>
      <c r="G213" s="4"/>
      <c r="H213"/>
      <c r="I213"/>
      <c r="J213" s="266"/>
      <c r="K213"/>
      <c r="L213"/>
      <c r="M213"/>
    </row>
    <row r="214" spans="1:13" s="12" customFormat="1" x14ac:dyDescent="0.25">
      <c r="A214"/>
      <c r="B214" s="318"/>
      <c r="C214" s="318"/>
      <c r="D214" s="318"/>
      <c r="E214" s="318"/>
      <c r="F214" s="318"/>
      <c r="G214" s="4"/>
      <c r="H214"/>
      <c r="I214"/>
      <c r="J214" s="266"/>
      <c r="K214"/>
      <c r="L214"/>
      <c r="M214"/>
    </row>
    <row r="215" spans="1:13" s="12" customFormat="1" ht="15.75" x14ac:dyDescent="0.25">
      <c r="A215"/>
      <c r="B215"/>
      <c r="C215"/>
      <c r="D215" s="318"/>
      <c r="E215" s="318"/>
      <c r="F215" s="318"/>
      <c r="G215" s="343"/>
      <c r="H215"/>
      <c r="I215"/>
      <c r="J215"/>
      <c r="K215"/>
      <c r="L215"/>
      <c r="M215"/>
    </row>
    <row r="216" spans="1:13" s="12" customFormat="1" ht="21" x14ac:dyDescent="0.35">
      <c r="A216"/>
      <c r="B216" s="146" t="s">
        <v>1309</v>
      </c>
      <c r="C216" s="146"/>
      <c r="D216" s="353"/>
      <c r="E216" s="353"/>
      <c r="F216"/>
      <c r="G216"/>
      <c r="H216" s="343" t="s">
        <v>1294</v>
      </c>
      <c r="I216" s="343" t="s">
        <v>1215</v>
      </c>
      <c r="J216" s="345"/>
      <c r="K216"/>
      <c r="L216"/>
      <c r="M216"/>
    </row>
    <row r="217" spans="1:13" s="12" customFormat="1" ht="21" x14ac:dyDescent="0.35">
      <c r="A217"/>
      <c r="B217" s="146" t="s">
        <v>1310</v>
      </c>
      <c r="C217"/>
      <c r="D217"/>
      <c r="E217"/>
      <c r="F217"/>
      <c r="G217"/>
      <c r="H217"/>
      <c r="I217"/>
      <c r="J217"/>
      <c r="K217"/>
      <c r="L217"/>
      <c r="M217"/>
    </row>
    <row r="218" spans="1:13" s="12" customFormat="1" ht="18.75" x14ac:dyDescent="0.3">
      <c r="A218"/>
      <c r="B218" s="354" t="str">
        <f>B4</f>
        <v>THESE WIRES TO BE THERMALLY STATIONED PER 75910-0014</v>
      </c>
      <c r="C218" s="318"/>
      <c r="D218" s="318"/>
      <c r="E218" s="318"/>
      <c r="F218" s="318"/>
      <c r="G218" s="350"/>
      <c r="H218"/>
      <c r="I218"/>
      <c r="J218"/>
      <c r="K218"/>
      <c r="L218"/>
      <c r="M218"/>
    </row>
    <row r="219" spans="1:13" s="12" customFormat="1" x14ac:dyDescent="0.25">
      <c r="A219"/>
      <c r="B219" s="318"/>
      <c r="C219" s="318"/>
      <c r="D219" s="345" t="s">
        <v>1218</v>
      </c>
      <c r="E219" s="345" t="s">
        <v>1218</v>
      </c>
      <c r="F219" s="345" t="s">
        <v>1218</v>
      </c>
      <c r="G219" s="345"/>
      <c r="H219" s="345" t="s">
        <v>1219</v>
      </c>
      <c r="I219" s="345" t="s">
        <v>1219</v>
      </c>
      <c r="J219"/>
      <c r="K219"/>
      <c r="L219"/>
      <c r="M219"/>
    </row>
    <row r="220" spans="1:13" s="12" customFormat="1" ht="15.75" x14ac:dyDescent="0.25">
      <c r="A220" s="343" t="s">
        <v>1215</v>
      </c>
      <c r="B220" s="318"/>
      <c r="C220" s="318"/>
      <c r="D220" s="345" t="s">
        <v>245</v>
      </c>
      <c r="E220" s="345" t="s">
        <v>553</v>
      </c>
      <c r="F220" s="345" t="s">
        <v>1220</v>
      </c>
      <c r="G220" s="345"/>
      <c r="H220" s="345" t="s">
        <v>1221</v>
      </c>
      <c r="I220" s="345" t="s">
        <v>1222</v>
      </c>
      <c r="J220" s="345" t="s">
        <v>1223</v>
      </c>
      <c r="K220"/>
      <c r="L220"/>
      <c r="M220"/>
    </row>
    <row r="221" spans="1:13" s="12" customFormat="1" ht="15.75" x14ac:dyDescent="0.25">
      <c r="A221" s="343" t="s">
        <v>1294</v>
      </c>
      <c r="B221" s="318"/>
      <c r="C221" s="318" t="s">
        <v>1225</v>
      </c>
      <c r="D221" s="345" t="s">
        <v>1311</v>
      </c>
      <c r="E221" s="345" t="s">
        <v>1312</v>
      </c>
      <c r="F221" s="345" t="s">
        <v>1313</v>
      </c>
      <c r="G221" s="345"/>
      <c r="H221" s="345" t="s">
        <v>1314</v>
      </c>
      <c r="I221" s="345" t="s">
        <v>1315</v>
      </c>
      <c r="J221" s="345" t="s">
        <v>1231</v>
      </c>
      <c r="K221"/>
      <c r="L221"/>
      <c r="M221"/>
    </row>
    <row r="222" spans="1:13" s="12" customFormat="1" ht="18.75" x14ac:dyDescent="0.3">
      <c r="A222"/>
      <c r="B222" s="318"/>
      <c r="C222" s="346" t="s">
        <v>1232</v>
      </c>
      <c r="D222" s="4" t="s">
        <v>1316</v>
      </c>
      <c r="E222" s="4" t="s">
        <v>1317</v>
      </c>
      <c r="F222" s="347" t="s">
        <v>1318</v>
      </c>
      <c r="G222" s="351" t="s">
        <v>1290</v>
      </c>
      <c r="H222" s="347" t="s">
        <v>1291</v>
      </c>
      <c r="I222" s="347" t="s">
        <v>1292</v>
      </c>
      <c r="J222" s="345" t="s">
        <v>1238</v>
      </c>
      <c r="K222"/>
      <c r="L222"/>
      <c r="M222"/>
    </row>
    <row r="223" spans="1:13" ht="15.75" x14ac:dyDescent="0.25">
      <c r="A223" s="343" t="s">
        <v>1239</v>
      </c>
      <c r="B223" s="343" t="s">
        <v>1240</v>
      </c>
      <c r="C223" s="343" t="s">
        <v>1241</v>
      </c>
      <c r="D223" s="343" t="s">
        <v>1242</v>
      </c>
      <c r="E223" s="343" t="s">
        <v>1243</v>
      </c>
      <c r="F223" s="343" t="s">
        <v>1242</v>
      </c>
      <c r="G223" s="343" t="s">
        <v>1244</v>
      </c>
      <c r="H223" s="343" t="s">
        <v>1243</v>
      </c>
      <c r="I223" s="343" t="s">
        <v>1242</v>
      </c>
      <c r="J223" s="343" t="s">
        <v>1241</v>
      </c>
      <c r="K223"/>
      <c r="L223"/>
      <c r="M223"/>
    </row>
    <row r="224" spans="1:13" x14ac:dyDescent="0.25">
      <c r="A224" s="318" t="e">
        <f>'Solenoid Signal I.D.''s'!#REF!</f>
        <v>#REF!</v>
      </c>
      <c r="B224" s="318" t="s">
        <v>1245</v>
      </c>
      <c r="C224" s="318" t="s">
        <v>1301</v>
      </c>
      <c r="D224" s="318" t="s">
        <v>831</v>
      </c>
      <c r="E224" s="318" t="s">
        <v>831</v>
      </c>
      <c r="F224" s="318" t="s">
        <v>831</v>
      </c>
      <c r="G224" s="4">
        <v>1</v>
      </c>
      <c r="H224" s="318" t="s">
        <v>831</v>
      </c>
      <c r="I224" s="318" t="s">
        <v>831</v>
      </c>
      <c r="J224" s="266" t="s">
        <v>1247</v>
      </c>
      <c r="K224"/>
      <c r="L224"/>
      <c r="M224"/>
    </row>
    <row r="225" spans="1:13" x14ac:dyDescent="0.25">
      <c r="A225"/>
      <c r="B225" s="318" t="s">
        <v>1248</v>
      </c>
      <c r="C225" s="318" t="s">
        <v>1253</v>
      </c>
      <c r="D225" s="318" t="s">
        <v>839</v>
      </c>
      <c r="E225" s="318" t="s">
        <v>839</v>
      </c>
      <c r="F225" s="318" t="s">
        <v>839</v>
      </c>
      <c r="G225" s="4">
        <v>2</v>
      </c>
      <c r="H225" s="318" t="s">
        <v>839</v>
      </c>
      <c r="I225" s="318" t="s">
        <v>839</v>
      </c>
      <c r="J225" s="266" t="s">
        <v>1250</v>
      </c>
      <c r="K225"/>
      <c r="L225"/>
      <c r="M225"/>
    </row>
    <row r="226" spans="1:13" x14ac:dyDescent="0.25">
      <c r="A226"/>
      <c r="B226" s="318" t="s">
        <v>1251</v>
      </c>
      <c r="C226" s="318" t="s">
        <v>1257</v>
      </c>
      <c r="D226" s="318" t="s">
        <v>1156</v>
      </c>
      <c r="E226" s="318" t="s">
        <v>1156</v>
      </c>
      <c r="F226" s="318" t="s">
        <v>1156</v>
      </c>
      <c r="G226" s="4">
        <v>3</v>
      </c>
      <c r="H226" s="318" t="s">
        <v>1156</v>
      </c>
      <c r="I226" s="318" t="s">
        <v>1156</v>
      </c>
      <c r="J226" s="266" t="s">
        <v>1253</v>
      </c>
      <c r="K226"/>
      <c r="L226"/>
      <c r="M226"/>
    </row>
    <row r="227" spans="1:13" x14ac:dyDescent="0.25">
      <c r="A227"/>
      <c r="B227" s="318" t="s">
        <v>1254</v>
      </c>
      <c r="C227" s="318" t="s">
        <v>1258</v>
      </c>
      <c r="D227" s="318" t="s">
        <v>1161</v>
      </c>
      <c r="E227" s="318" t="s">
        <v>1161</v>
      </c>
      <c r="F227" s="318" t="s">
        <v>1161</v>
      </c>
      <c r="G227" s="4">
        <v>4</v>
      </c>
      <c r="H227" s="318" t="s">
        <v>1161</v>
      </c>
      <c r="I227" s="318" t="s">
        <v>1161</v>
      </c>
      <c r="J227" s="266" t="s">
        <v>1253</v>
      </c>
      <c r="K227" s="345"/>
      <c r="L227"/>
      <c r="M227"/>
    </row>
    <row r="228" spans="1:13" x14ac:dyDescent="0.25">
      <c r="A228" s="318" t="e">
        <f>CONCATENATE(A224,"r")</f>
        <v>#REF!</v>
      </c>
      <c r="B228" s="318" t="s">
        <v>1245</v>
      </c>
      <c r="C228" s="318" t="s">
        <v>1301</v>
      </c>
      <c r="D228" s="318" t="s">
        <v>1163</v>
      </c>
      <c r="E228" s="318" t="s">
        <v>1163</v>
      </c>
      <c r="F228" s="318" t="s">
        <v>1163</v>
      </c>
      <c r="G228" s="4">
        <v>5</v>
      </c>
      <c r="H228" s="318" t="s">
        <v>1163</v>
      </c>
      <c r="I228" s="318" t="s">
        <v>1163</v>
      </c>
      <c r="J228" s="266" t="s">
        <v>1253</v>
      </c>
      <c r="K228" s="345"/>
      <c r="L228"/>
      <c r="M228"/>
    </row>
    <row r="229" spans="1:13" x14ac:dyDescent="0.25">
      <c r="A229"/>
      <c r="B229" s="318" t="s">
        <v>1248</v>
      </c>
      <c r="C229" s="318" t="s">
        <v>1253</v>
      </c>
      <c r="D229" s="318" t="s">
        <v>1165</v>
      </c>
      <c r="E229" s="318" t="s">
        <v>1165</v>
      </c>
      <c r="F229" s="318" t="s">
        <v>1165</v>
      </c>
      <c r="G229" s="4">
        <v>6</v>
      </c>
      <c r="H229" s="318" t="s">
        <v>1165</v>
      </c>
      <c r="I229" s="318" t="s">
        <v>1165</v>
      </c>
      <c r="J229" s="266" t="s">
        <v>1253</v>
      </c>
      <c r="K229" s="345"/>
      <c r="L229"/>
      <c r="M229"/>
    </row>
    <row r="230" spans="1:13" x14ac:dyDescent="0.25">
      <c r="A230"/>
      <c r="B230" s="318" t="s">
        <v>1251</v>
      </c>
      <c r="C230" s="318" t="s">
        <v>1257</v>
      </c>
      <c r="D230" s="318" t="s">
        <v>809</v>
      </c>
      <c r="E230" s="318" t="s">
        <v>809</v>
      </c>
      <c r="F230" s="318" t="s">
        <v>809</v>
      </c>
      <c r="G230" s="4">
        <v>7</v>
      </c>
      <c r="H230" s="318" t="s">
        <v>809</v>
      </c>
      <c r="I230" s="318" t="s">
        <v>809</v>
      </c>
      <c r="J230" s="266" t="s">
        <v>1257</v>
      </c>
      <c r="K230" s="4"/>
      <c r="L230"/>
      <c r="M230"/>
    </row>
    <row r="231" spans="1:13" ht="15.75" x14ac:dyDescent="0.25">
      <c r="A231"/>
      <c r="B231" s="318" t="s">
        <v>1254</v>
      </c>
      <c r="C231" s="318" t="s">
        <v>1258</v>
      </c>
      <c r="D231" s="318" t="s">
        <v>1167</v>
      </c>
      <c r="E231" s="318" t="s">
        <v>1167</v>
      </c>
      <c r="F231" s="318" t="s">
        <v>1167</v>
      </c>
      <c r="G231" s="4">
        <v>8</v>
      </c>
      <c r="H231" s="318" t="s">
        <v>1167</v>
      </c>
      <c r="I231" s="318" t="s">
        <v>1167</v>
      </c>
      <c r="J231" s="266" t="s">
        <v>1258</v>
      </c>
      <c r="K231" s="343"/>
      <c r="L231"/>
      <c r="M231"/>
    </row>
    <row r="232" spans="1:13" x14ac:dyDescent="0.25">
      <c r="A232"/>
      <c r="B232" s="318"/>
      <c r="C232" s="318"/>
      <c r="D232" s="318"/>
      <c r="E232" s="318"/>
      <c r="F232" s="318"/>
      <c r="G232" s="4"/>
      <c r="H232"/>
      <c r="I232"/>
      <c r="J232" s="266"/>
      <c r="K232" s="318"/>
      <c r="L232"/>
      <c r="M232"/>
    </row>
    <row r="233" spans="1:13" x14ac:dyDescent="0.25">
      <c r="A233" s="318" t="e">
        <f>'Solenoid Signal I.D.''s'!#REF!</f>
        <v>#REF!</v>
      </c>
      <c r="B233" s="318" t="s">
        <v>1245</v>
      </c>
      <c r="C233" s="318" t="s">
        <v>1301</v>
      </c>
      <c r="D233" s="318" t="s">
        <v>1260</v>
      </c>
      <c r="E233" s="318" t="s">
        <v>1260</v>
      </c>
      <c r="F233" s="318" t="s">
        <v>1260</v>
      </c>
      <c r="G233" s="4">
        <v>9</v>
      </c>
      <c r="H233" s="318" t="s">
        <v>1260</v>
      </c>
      <c r="I233" s="318" t="s">
        <v>1260</v>
      </c>
      <c r="J233" s="266" t="s">
        <v>1247</v>
      </c>
      <c r="K233" s="318"/>
      <c r="L233"/>
      <c r="M233"/>
    </row>
    <row r="234" spans="1:13" x14ac:dyDescent="0.25">
      <c r="A234"/>
      <c r="B234" s="318" t="s">
        <v>1248</v>
      </c>
      <c r="C234" s="318" t="s">
        <v>1253</v>
      </c>
      <c r="D234" s="318" t="s">
        <v>797</v>
      </c>
      <c r="E234" s="318" t="s">
        <v>797</v>
      </c>
      <c r="F234" s="318" t="s">
        <v>797</v>
      </c>
      <c r="G234" s="4">
        <v>10</v>
      </c>
      <c r="H234" s="318" t="s">
        <v>797</v>
      </c>
      <c r="I234" s="318" t="s">
        <v>797</v>
      </c>
      <c r="J234" s="266" t="s">
        <v>1250</v>
      </c>
      <c r="K234" s="318"/>
      <c r="L234"/>
      <c r="M234"/>
    </row>
    <row r="235" spans="1:13" x14ac:dyDescent="0.25">
      <c r="A235"/>
      <c r="B235" s="318" t="s">
        <v>1251</v>
      </c>
      <c r="C235" s="318" t="s">
        <v>1257</v>
      </c>
      <c r="D235" s="318" t="s">
        <v>1261</v>
      </c>
      <c r="E235" s="318" t="s">
        <v>1261</v>
      </c>
      <c r="F235" s="318" t="s">
        <v>1261</v>
      </c>
      <c r="G235" s="4">
        <v>11</v>
      </c>
      <c r="H235" s="318" t="s">
        <v>1261</v>
      </c>
      <c r="I235" s="318" t="s">
        <v>1261</v>
      </c>
      <c r="J235" s="266" t="s">
        <v>1253</v>
      </c>
      <c r="K235" s="318"/>
      <c r="L235"/>
      <c r="M235"/>
    </row>
    <row r="236" spans="1:13" x14ac:dyDescent="0.25">
      <c r="A236"/>
      <c r="B236" s="318" t="s">
        <v>1254</v>
      </c>
      <c r="C236" s="318" t="s">
        <v>1258</v>
      </c>
      <c r="D236" s="318" t="s">
        <v>1262</v>
      </c>
      <c r="E236" s="318" t="s">
        <v>1262</v>
      </c>
      <c r="F236" s="318" t="s">
        <v>1262</v>
      </c>
      <c r="G236" s="4">
        <v>12</v>
      </c>
      <c r="H236" s="318" t="s">
        <v>1262</v>
      </c>
      <c r="I236" s="318" t="s">
        <v>1262</v>
      </c>
      <c r="J236" s="266" t="s">
        <v>1253</v>
      </c>
      <c r="K236" s="318"/>
      <c r="L236"/>
      <c r="M236"/>
    </row>
    <row r="237" spans="1:13" x14ac:dyDescent="0.25">
      <c r="A237" s="318" t="e">
        <f>CONCATENATE(A233,"r")</f>
        <v>#REF!</v>
      </c>
      <c r="B237" s="318" t="s">
        <v>1245</v>
      </c>
      <c r="C237" s="318" t="s">
        <v>1301</v>
      </c>
      <c r="D237" s="318" t="s">
        <v>1264</v>
      </c>
      <c r="E237" s="318" t="s">
        <v>1264</v>
      </c>
      <c r="F237" s="318" t="s">
        <v>1264</v>
      </c>
      <c r="G237" s="4">
        <v>13</v>
      </c>
      <c r="H237" s="318" t="s">
        <v>1264</v>
      </c>
      <c r="I237" s="318" t="s">
        <v>1264</v>
      </c>
      <c r="J237" s="266" t="s">
        <v>1253</v>
      </c>
      <c r="K237" s="318"/>
      <c r="L237"/>
      <c r="M237"/>
    </row>
    <row r="238" spans="1:13" x14ac:dyDescent="0.25">
      <c r="A238"/>
      <c r="B238" s="318" t="s">
        <v>1248</v>
      </c>
      <c r="C238" s="318" t="s">
        <v>1253</v>
      </c>
      <c r="D238" s="318" t="s">
        <v>1265</v>
      </c>
      <c r="E238" s="318" t="s">
        <v>1265</v>
      </c>
      <c r="F238" s="318" t="s">
        <v>1265</v>
      </c>
      <c r="G238" s="4">
        <v>14</v>
      </c>
      <c r="H238" s="318" t="s">
        <v>1265</v>
      </c>
      <c r="I238" s="318" t="s">
        <v>1265</v>
      </c>
      <c r="J238" s="266" t="s">
        <v>1253</v>
      </c>
      <c r="K238" s="318"/>
      <c r="L238"/>
      <c r="M238"/>
    </row>
    <row r="239" spans="1:13" ht="15.75" x14ac:dyDescent="0.25">
      <c r="A239" s="343"/>
      <c r="B239" s="318" t="s">
        <v>1251</v>
      </c>
      <c r="C239" s="318" t="s">
        <v>1257</v>
      </c>
      <c r="D239" s="318" t="s">
        <v>1266</v>
      </c>
      <c r="E239" s="318" t="s">
        <v>1266</v>
      </c>
      <c r="F239" s="318" t="s">
        <v>1266</v>
      </c>
      <c r="G239" s="4">
        <v>15</v>
      </c>
      <c r="H239" s="318" t="s">
        <v>1266</v>
      </c>
      <c r="I239" s="318" t="s">
        <v>1266</v>
      </c>
      <c r="J239" s="266" t="s">
        <v>1257</v>
      </c>
      <c r="K239" s="318"/>
      <c r="L239"/>
      <c r="M239"/>
    </row>
    <row r="240" spans="1:13" ht="15.75" x14ac:dyDescent="0.25">
      <c r="A240" s="343"/>
      <c r="B240" s="318" t="s">
        <v>1254</v>
      </c>
      <c r="C240" s="318" t="s">
        <v>1258</v>
      </c>
      <c r="D240" s="318" t="s">
        <v>1267</v>
      </c>
      <c r="E240" s="318" t="s">
        <v>1267</v>
      </c>
      <c r="F240" s="318" t="s">
        <v>1267</v>
      </c>
      <c r="G240" s="4">
        <v>16</v>
      </c>
      <c r="H240" s="318" t="s">
        <v>1267</v>
      </c>
      <c r="I240" s="318" t="s">
        <v>1267</v>
      </c>
      <c r="J240" s="266" t="s">
        <v>1258</v>
      </c>
      <c r="K240" s="318"/>
      <c r="L240"/>
      <c r="M240"/>
    </row>
    <row r="241" spans="1:13" ht="15.75" x14ac:dyDescent="0.25">
      <c r="A241" s="343"/>
      <c r="B241" s="318"/>
      <c r="C241" s="318"/>
      <c r="D241" s="318"/>
      <c r="E241" s="318"/>
      <c r="F241" s="318"/>
      <c r="G241" s="4"/>
      <c r="H241"/>
      <c r="I241"/>
      <c r="J241" s="266"/>
      <c r="K241" s="318"/>
      <c r="L241"/>
      <c r="M241"/>
    </row>
    <row r="242" spans="1:13" x14ac:dyDescent="0.25">
      <c r="A242" s="318" t="str">
        <f>IF('Solenoid Signal I.D.''s'!B105 = 0, "", 'Solenoid Signal I.D.''s'!B105)</f>
        <v/>
      </c>
      <c r="B242" s="318"/>
      <c r="C242" s="318"/>
      <c r="D242" s="318" t="s">
        <v>1269</v>
      </c>
      <c r="E242" s="318" t="str">
        <f t="shared" ref="E242:F244" si="0">$D242</f>
        <v>T</v>
      </c>
      <c r="F242" s="318" t="str">
        <f t="shared" si="0"/>
        <v>T</v>
      </c>
      <c r="G242" s="4">
        <v>17</v>
      </c>
      <c r="H242" s="318" t="str">
        <f t="shared" ref="H242:I244" si="1">$D242</f>
        <v>T</v>
      </c>
      <c r="I242" s="318" t="str">
        <f t="shared" si="1"/>
        <v>T</v>
      </c>
      <c r="J242" s="266"/>
      <c r="K242" s="318"/>
      <c r="L242"/>
      <c r="M242"/>
    </row>
    <row r="243" spans="1:13" x14ac:dyDescent="0.25">
      <c r="A243" s="349" t="s">
        <v>1277</v>
      </c>
      <c r="B243" s="318" t="s">
        <v>260</v>
      </c>
      <c r="C243" s="318" t="s">
        <v>1278</v>
      </c>
      <c r="D243" s="318" t="s">
        <v>1319</v>
      </c>
      <c r="E243" s="318" t="str">
        <f t="shared" si="0"/>
        <v>&lt;U&gt;</v>
      </c>
      <c r="F243" s="318" t="str">
        <f t="shared" si="0"/>
        <v>&lt;U&gt;</v>
      </c>
      <c r="G243" s="4">
        <v>18</v>
      </c>
      <c r="H243" s="318" t="str">
        <f t="shared" si="1"/>
        <v>&lt;U&gt;</v>
      </c>
      <c r="I243" s="318" t="str">
        <f t="shared" si="1"/>
        <v>&lt;U&gt;</v>
      </c>
      <c r="J243" s="266" t="s">
        <v>1258</v>
      </c>
      <c r="K243" s="318"/>
      <c r="L243"/>
      <c r="M243"/>
    </row>
    <row r="244" spans="1:13" x14ac:dyDescent="0.25">
      <c r="A244" s="349" t="s">
        <v>1277</v>
      </c>
      <c r="B244" s="318" t="s">
        <v>260</v>
      </c>
      <c r="C244" s="318" t="s">
        <v>1278</v>
      </c>
      <c r="D244" s="318" t="s">
        <v>1320</v>
      </c>
      <c r="E244" s="318" t="str">
        <f t="shared" si="0"/>
        <v>&lt;V&gt;</v>
      </c>
      <c r="F244" s="318" t="str">
        <f t="shared" si="0"/>
        <v>&lt;V&gt;</v>
      </c>
      <c r="G244" s="4">
        <v>19</v>
      </c>
      <c r="H244" s="318" t="str">
        <f t="shared" si="1"/>
        <v>&lt;V&gt;</v>
      </c>
      <c r="I244" s="318" t="str">
        <f t="shared" si="1"/>
        <v>&lt;V&gt;</v>
      </c>
      <c r="J244" s="266" t="s">
        <v>1253</v>
      </c>
      <c r="K244" s="318"/>
      <c r="L244"/>
      <c r="M244"/>
    </row>
    <row r="245" spans="1:13" x14ac:dyDescent="0.25">
      <c r="A245"/>
      <c r="B245" s="318"/>
      <c r="C245" s="318"/>
      <c r="D245" s="318"/>
      <c r="E245" s="318"/>
      <c r="F245" s="318"/>
      <c r="G245" s="4"/>
      <c r="J245" s="266"/>
      <c r="K245" s="318"/>
      <c r="L245" s="345"/>
      <c r="M245" s="345"/>
    </row>
    <row r="246" spans="1:13" x14ac:dyDescent="0.25">
      <c r="A246" s="318" t="str">
        <f>IF(A242="", "", CONCATENATE(A242,"r"))</f>
        <v/>
      </c>
      <c r="B246" s="318"/>
      <c r="C246" s="318"/>
      <c r="D246" s="318"/>
      <c r="E246" s="318"/>
      <c r="F246" s="318"/>
      <c r="G246" s="4"/>
      <c r="J246" s="266"/>
      <c r="K246" s="318"/>
      <c r="L246" s="345"/>
      <c r="M246" s="345"/>
    </row>
  </sheetData>
  <pageMargins left="0.75" right="0.75" top="0.75" bottom="0.75" header="0.51180555555555496" footer="0.5"/>
  <pageSetup paperSize="0" scale="0" firstPageNumber="0" orientation="portrait" usePrinterDefaults="0" horizontalDpi="0" verticalDpi="0" copies="0"/>
  <headerFooter>
    <oddFooter>&amp;C&amp;F&amp;RPage &amp;P</oddFooter>
  </headerFooter>
  <rowBreaks count="4" manualBreakCount="4">
    <brk id="55" max="16383" man="1"/>
    <brk id="110" max="16383" man="1"/>
    <brk id="162" max="16383" man="1"/>
    <brk id="214" max="16383" man="1"/>
  </rowBreaks>
  <drawing r:id="rId1"/>
</worksheet>
</file>

<file path=docProps/app.xml><?xml version="1.0" encoding="utf-8"?>
<Properties xmlns="http://schemas.openxmlformats.org/officeDocument/2006/extended-properties" xmlns:vt="http://schemas.openxmlformats.org/officeDocument/2006/docPropsVTypes">
  <TotalTime>31</TotalTime>
  <Application>Microsoft Excel</Application>
  <DocSecurity>0</DocSecurity>
  <ScaleCrop>false</ScaleCrop>
  <HeadingPairs>
    <vt:vector size="4" baseType="variant">
      <vt:variant>
        <vt:lpstr>Worksheets</vt:lpstr>
      </vt:variant>
      <vt:variant>
        <vt:i4>12</vt:i4>
      </vt:variant>
      <vt:variant>
        <vt:lpstr>Named Ranges</vt:lpstr>
      </vt:variant>
      <vt:variant>
        <vt:i4>4</vt:i4>
      </vt:variant>
    </vt:vector>
  </HeadingPairs>
  <TitlesOfParts>
    <vt:vector size="16" baseType="lpstr">
      <vt:lpstr>Solenoid Drawings List</vt:lpstr>
      <vt:lpstr>Solenoid Signal I.D.'s</vt:lpstr>
      <vt:lpstr>Solenoid Slow Controls</vt:lpstr>
      <vt:lpstr>TB's</vt:lpstr>
      <vt:lpstr>Solenoid PLC Channel Layout</vt:lpstr>
      <vt:lpstr>LV Chassis Layout</vt:lpstr>
      <vt:lpstr>CRYOCON MAPS</vt:lpstr>
      <vt:lpstr>Solenoid BOM</vt:lpstr>
      <vt:lpstr>Solenoid Magnet Wire Map</vt:lpstr>
      <vt:lpstr>LabView Chassis1Config File</vt:lpstr>
      <vt:lpstr>LabView Chasis2 Config File</vt:lpstr>
      <vt:lpstr>Sheet1</vt:lpstr>
      <vt:lpstr>'CRYOCON MAPS'!Print_Area</vt:lpstr>
      <vt:lpstr>'LV Chassis Layout'!Print_Area</vt:lpstr>
      <vt:lpstr>'Solenoid PLC Channel Layout'!Print_Area</vt:lpstr>
      <vt:lpstr>'Solenoid Slow Controls'!Print_Area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Cesar Luongo</dc:creator>
  <cp:lastModifiedBy>Brian Eng</cp:lastModifiedBy>
  <cp:revision>3</cp:revision>
  <cp:lastPrinted>2017-06-09T19:13:05Z</cp:lastPrinted>
  <dcterms:created xsi:type="dcterms:W3CDTF">2014-01-30T20:32:13Z</dcterms:created>
  <dcterms:modified xsi:type="dcterms:W3CDTF">2017-06-30T18:29:41Z</dcterms:modified>
  <dc:language>en-US</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14.0300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