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2" i="1"/>
  <c r="C31" i="1"/>
  <c r="C30" i="1"/>
  <c r="C29" i="1"/>
  <c r="C28" i="1"/>
  <c r="C27" i="1"/>
  <c r="C26" i="1"/>
  <c r="C25" i="1"/>
  <c r="C24" i="1"/>
  <c r="C23" i="1"/>
  <c r="C22" i="1"/>
  <c r="C21" i="1"/>
  <c r="C20" i="1"/>
  <c r="C19" i="1"/>
  <c r="C18" i="1"/>
  <c r="C17" i="1"/>
  <c r="C16" i="1"/>
  <c r="C15" i="1"/>
  <c r="C14" i="1"/>
  <c r="C13" i="1"/>
  <c r="C12" i="1"/>
  <c r="C11" i="1"/>
  <c r="C10" i="1"/>
  <c r="G32"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<sst xmlns="http://schemas.openxmlformats.org/spreadsheetml/2006/main" count="375" uniqueCount="83">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</sst>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5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44" fontId="8" fillId="0" borderId="4" xfId="14" applyFont="1" applyFill="1" applyBorder="1" applyAlignment="1">
      <alignment vertical="center" wrapText="1"/>
    </xf>
    <xf numFmtId="0" fontId="8" fillId="0" borderId="0" xfId="0" applyFont="1" applyFill="1" applyBorder="1" applyProtection="1">
      <protection locked="0"/>
    </xf>
    <xf numFmtId="166" fontId="8" fillId="0" borderId="4" xfId="2" applyNumberFormat="1" applyFont="1" applyFill="1" applyBorder="1" applyAlignment="1">
      <alignment horizontal="center" vertical="center" wrapText="1"/>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66" fontId="8" fillId="0" borderId="5" xfId="2" applyNumberFormat="1" applyFont="1" applyFill="1" applyBorder="1" applyAlignment="1">
      <alignment horizontal="center" vertical="center" wrapText="1"/>
    </xf>
    <xf numFmtId="10" fontId="8" fillId="0" borderId="5" xfId="1" applyNumberFormat="1" applyFont="1" applyFill="1" applyBorder="1" applyAlignment="1" applyProtection="1">
      <alignment horizontal="center"/>
      <protection locked="0"/>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66" fontId="8" fillId="0" borderId="4" xfId="2" applyNumberFormat="1" applyFont="1" applyFill="1" applyBorder="1" applyAlignment="1">
      <alignment horizontal="right" vertical="center" wrapText="1"/>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66" fontId="8" fillId="0" borderId="8" xfId="2" applyNumberFormat="1" applyFont="1" applyFill="1" applyBorder="1" applyAlignment="1">
      <alignment horizontal="center" vertic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4" xfId="2" applyFont="1" applyFill="1" applyBorder="1" applyAlignment="1">
      <alignment vertical="center" wrapText="1"/>
    </xf>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11" fillId="0" borderId="0" xfId="0" applyFont="1" applyProtection="1"/>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11" fillId="0" borderId="2" xfId="0" applyFont="1" applyBorder="1" applyAlignment="1" applyProtection="1">
      <alignmen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9"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xf numFmtId="10" fontId="8" fillId="0" borderId="1" xfId="1" applyNumberFormat="1" applyFont="1" applyBorder="1" applyAlignment="1" applyProtection="1">
      <alignment horizontal="center"/>
    </xf>
    <xf numFmtId="0" fontId="11" fillId="0" borderId="1" xfId="0" applyFont="1" applyBorder="1" applyAlignment="1" applyProtection="1">
      <alignment horizontal="center"/>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tabSelected="1" topLeftCell="A7" zoomScaleNormal="100" workbookViewId="0">
      <selection activeCell="K7" sqref="K7"/>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33" t="s">
        <v>4</v>
      </c>
      <c r="B1" s="133"/>
      <c r="C1" s="133"/>
      <c r="D1" s="133"/>
      <c r="E1" s="133"/>
      <c r="F1" s="133"/>
      <c r="G1" s="133"/>
      <c r="H1" s="133"/>
      <c r="I1" s="133"/>
      <c r="J1" s="133"/>
      <c r="K1" s="133"/>
      <c r="L1" s="133"/>
    </row>
    <row r="2" spans="1:12" ht="15.6" x14ac:dyDescent="0.3">
      <c r="A2" s="133" t="s">
        <v>34</v>
      </c>
      <c r="B2" s="133"/>
      <c r="C2" s="133"/>
      <c r="D2" s="133"/>
      <c r="E2" s="133"/>
      <c r="F2" s="133"/>
      <c r="G2" s="133"/>
      <c r="H2" s="133"/>
      <c r="I2" s="133"/>
      <c r="J2" s="133"/>
      <c r="K2" s="133"/>
      <c r="L2" s="133"/>
    </row>
    <row r="3" spans="1:12" ht="15.6" x14ac:dyDescent="0.3">
      <c r="A3" s="133" t="s">
        <v>18</v>
      </c>
      <c r="B3" s="133"/>
      <c r="C3" s="133"/>
      <c r="D3" s="133"/>
      <c r="E3" s="133"/>
      <c r="F3" s="133"/>
      <c r="G3" s="133"/>
      <c r="H3" s="133"/>
      <c r="I3" s="133"/>
      <c r="J3" s="133"/>
      <c r="K3" s="133"/>
      <c r="L3" s="133"/>
    </row>
    <row r="4" spans="1:12" ht="27.75" customHeight="1" x14ac:dyDescent="0.3">
      <c r="A4" s="133"/>
      <c r="B4" s="133"/>
      <c r="C4" s="133"/>
      <c r="D4" s="133"/>
      <c r="E4" s="133"/>
      <c r="F4" s="133"/>
      <c r="G4" s="133"/>
      <c r="H4" s="133"/>
      <c r="I4" s="133"/>
      <c r="J4" s="133"/>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42766</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36" t="str">
        <f>IF(' Accting USE Data Entry Form'!B11&gt;0,' Accting USE Data Entry Form'!B11,"")</f>
        <v>Completion of Kickoff Meeting – CP1</v>
      </c>
      <c r="H10" s="137"/>
      <c r="I10" s="137"/>
      <c r="J10" s="137"/>
      <c r="K10" s="137"/>
      <c r="L10" s="137"/>
    </row>
    <row r="11" spans="1:12" ht="13.2" customHeight="1" x14ac:dyDescent="0.25">
      <c r="A11" s="100">
        <v>2</v>
      </c>
      <c r="C11" s="152">
        <f>IF(' Accting USE Data Entry Form'!D12&gt;0,' Accting USE Data Entry Form'!D12,0)</f>
        <v>1</v>
      </c>
      <c r="D11" s="130"/>
      <c r="E11" s="131" t="str">
        <f t="shared" ref="E11:E12" si="0">IF($L$5="yes","X"," ")</f>
        <v xml:space="preserve"> </v>
      </c>
      <c r="F11" s="132"/>
      <c r="G11" s="136" t="str">
        <f>IF(' Accting USE Data Entry Form'!B12&gt;0,' Accting USE Data Entry Form'!B12,"")</f>
        <v>Complete CP1 Final Design Review (FDR #1)</v>
      </c>
      <c r="H11" s="136"/>
      <c r="I11" s="136"/>
      <c r="J11" s="136"/>
      <c r="K11" s="136"/>
      <c r="L11" s="136"/>
    </row>
    <row r="12" spans="1:12" ht="13.2" customHeight="1" x14ac:dyDescent="0.25">
      <c r="A12" s="100">
        <v>3</v>
      </c>
      <c r="C12" s="152">
        <f>IF(' Accting USE Data Entry Form'!D13&gt;0,' Accting USE Data Entry Form'!D13,0)</f>
        <v>1</v>
      </c>
      <c r="D12" s="130"/>
      <c r="E12" s="131" t="str">
        <f t="shared" si="0"/>
        <v xml:space="preserve"> </v>
      </c>
      <c r="F12" s="132"/>
      <c r="G12" s="136" t="str">
        <f>IF(' Accting USE Data Entry Form'!B13&gt;0,' Accting USE Data Entry Form'!B13,"")</f>
        <v>Complete CP2 FDR #1</v>
      </c>
      <c r="H12" s="136"/>
      <c r="I12" s="136"/>
      <c r="J12" s="136"/>
      <c r="K12" s="136"/>
      <c r="L12" s="136"/>
    </row>
    <row r="13" spans="1:12" ht="13.2" customHeight="1" x14ac:dyDescent="0.25">
      <c r="A13" s="153">
        <v>4</v>
      </c>
      <c r="B13" s="132"/>
      <c r="C13" s="129">
        <f>IF(' Accting USE Data Entry Form'!D14&gt;0,' Accting USE Data Entry Form'!D14,0)</f>
        <v>1</v>
      </c>
      <c r="D13" s="130"/>
      <c r="E13" s="131"/>
      <c r="F13" s="132"/>
      <c r="G13" s="138" t="str">
        <f>IF(' Accting USE Data Entry Form'!B14&gt;0,' Accting USE Data Entry Form'!B14,"")</f>
        <v>Complete CP1 FDR #2</v>
      </c>
      <c r="H13" s="138"/>
      <c r="I13" s="138"/>
      <c r="J13" s="138"/>
      <c r="K13" s="138"/>
      <c r="L13" s="138"/>
    </row>
    <row r="14" spans="1:12" ht="13.2" customHeight="1" x14ac:dyDescent="0.25">
      <c r="A14" s="153">
        <v>5</v>
      </c>
      <c r="B14" s="132"/>
      <c r="C14" s="129">
        <f>IF(' Accting USE Data Entry Form'!D15&gt;0,' Accting USE Data Entry Form'!D15,0)</f>
        <v>1</v>
      </c>
      <c r="D14" s="130"/>
      <c r="E14" s="131"/>
      <c r="F14" s="132"/>
      <c r="G14" s="138" t="str">
        <f>IF(' Accting USE Data Entry Form'!B15&gt;0,' Accting USE Data Entry Form'!B15,"")</f>
        <v>Complete CP2 FDR #2</v>
      </c>
      <c r="H14" s="138"/>
      <c r="I14" s="138"/>
      <c r="J14" s="138"/>
      <c r="K14" s="138"/>
      <c r="L14" s="138"/>
    </row>
    <row r="15" spans="1:12" ht="13.2" customHeight="1" x14ac:dyDescent="0.25">
      <c r="A15" s="100">
        <v>6</v>
      </c>
      <c r="C15" s="76">
        <f>IF(' Accting USE Data Entry Form'!D16&gt;0,' Accting USE Data Entry Form'!D16,0)</f>
        <v>0</v>
      </c>
      <c r="D15" s="37"/>
      <c r="E15" s="36"/>
      <c r="G15" s="136" t="str">
        <f>IF(' Accting USE Data Entry Form'!B16&gt;0,' Accting USE Data Entry Form'!B16,"")</f>
        <v>Order  of main material to start CC manufacturing at factory – CP1</v>
      </c>
      <c r="H15" s="137"/>
      <c r="I15" s="137"/>
      <c r="J15" s="137"/>
      <c r="K15" s="137"/>
      <c r="L15" s="137"/>
    </row>
    <row r="16" spans="1:12" ht="13.2" customHeight="1" x14ac:dyDescent="0.25">
      <c r="A16" s="100">
        <v>7</v>
      </c>
      <c r="C16" s="76">
        <f>IF(' Accting USE Data Entry Form'!D17&gt;0,' Accting USE Data Entry Form'!D17,0)</f>
        <v>0</v>
      </c>
      <c r="D16" s="37"/>
      <c r="E16" s="36"/>
      <c r="G16" s="136" t="str">
        <f>IF(' Accting USE Data Entry Form'!B17&gt;0,' Accting USE Data Entry Form'!B17,"")</f>
        <v>Order  of main material to start CC manufacturing at factory – CP2</v>
      </c>
      <c r="H16" s="137"/>
      <c r="I16" s="137"/>
      <c r="J16" s="137"/>
      <c r="K16" s="137"/>
      <c r="L16" s="137"/>
    </row>
    <row r="17" spans="1:12" ht="13.2" customHeight="1" x14ac:dyDescent="0.25">
      <c r="A17" s="100">
        <v>8</v>
      </c>
      <c r="C17" s="76">
        <f>IF(' Accting USE Data Entry Form'!D18&gt;0,' Accting USE Data Entry Form'!D18,0)</f>
        <v>0</v>
      </c>
      <c r="D17" s="37"/>
      <c r="E17" s="36"/>
      <c r="G17" s="136" t="str">
        <f>IF(' Accting USE Data Entry Form'!B18&gt;0,' Accting USE Data Entry Form'!B18,"")</f>
        <v>Factory Inspection of CP1 CC Casing Assemblies</v>
      </c>
      <c r="H17" s="137"/>
      <c r="I17" s="137"/>
      <c r="J17" s="137"/>
      <c r="K17" s="137"/>
      <c r="L17" s="137"/>
    </row>
    <row r="18" spans="1:12" ht="13.2" customHeight="1" x14ac:dyDescent="0.25">
      <c r="A18" s="100">
        <v>9</v>
      </c>
      <c r="C18" s="76">
        <f>IF(' Accting USE Data Entry Form'!D19&gt;0,' Accting USE Data Entry Form'!D19,0)</f>
        <v>0</v>
      </c>
      <c r="D18" s="37"/>
      <c r="E18" s="36"/>
      <c r="G18" s="136" t="str">
        <f>IF(' Accting USE Data Entry Form'!B19&gt;0,' Accting USE Data Entry Form'!B19,"")</f>
        <v>CP1 Casing Assembly delivered to 2K Cold Box Vendor</v>
      </c>
      <c r="H18" s="137"/>
      <c r="I18" s="137"/>
      <c r="J18" s="137"/>
      <c r="K18" s="137"/>
      <c r="L18" s="137"/>
    </row>
    <row r="19" spans="1:12" ht="13.2" customHeight="1" x14ac:dyDescent="0.25">
      <c r="A19" s="100">
        <v>10</v>
      </c>
      <c r="C19" s="76">
        <f>IF(' Accting USE Data Entry Form'!D20&gt;0,' Accting USE Data Entry Form'!D20,0)</f>
        <v>0</v>
      </c>
      <c r="D19" s="37"/>
      <c r="E19" s="36"/>
      <c r="G19" s="136" t="str">
        <f>IF(' Accting USE Data Entry Form'!B20&gt;0,' Accting USE Data Entry Form'!B20,"")</f>
        <v>FAT CP1 Cartridges and Electrical Cabinet Factory Inspections</v>
      </c>
      <c r="H19" s="137"/>
      <c r="I19" s="137"/>
      <c r="J19" s="137"/>
      <c r="K19" s="137"/>
      <c r="L19" s="137"/>
    </row>
    <row r="20" spans="1:12" ht="13.2" customHeight="1" x14ac:dyDescent="0.25">
      <c r="A20" s="100">
        <v>11</v>
      </c>
      <c r="C20" s="76">
        <f>IF(' Accting USE Data Entry Form'!D21&gt;0,' Accting USE Data Entry Form'!D21,0)</f>
        <v>0</v>
      </c>
      <c r="D20" s="37"/>
      <c r="E20" s="36"/>
      <c r="G20" s="136" t="str">
        <f>IF(' Accting USE Data Entry Form'!B21&gt;0,' Accting USE Data Entry Form'!B21,"")</f>
        <v>CP1 Cartridges and Electrical Cabinet Assemblies delivered to SLAC</v>
      </c>
      <c r="H20" s="137"/>
      <c r="I20" s="137"/>
      <c r="J20" s="137"/>
      <c r="K20" s="137"/>
      <c r="L20" s="137"/>
    </row>
    <row r="21" spans="1:12" ht="13.2" customHeight="1" x14ac:dyDescent="0.25">
      <c r="A21" s="100">
        <v>12</v>
      </c>
      <c r="C21" s="76">
        <f>IF(' Accting USE Data Entry Form'!D22&gt;0,' Accting USE Data Entry Form'!D22,0)</f>
        <v>0</v>
      </c>
      <c r="D21" s="37"/>
      <c r="E21" s="36"/>
      <c r="G21" s="136" t="str">
        <f>IF(' Accting USE Data Entry Form'!B22&gt;0,' Accting USE Data Entry Form'!B22,"")</f>
        <v>Factory Inspection of CP2 CC Casing Assemblies</v>
      </c>
      <c r="H21" s="137"/>
      <c r="I21" s="137"/>
      <c r="J21" s="137"/>
      <c r="K21" s="137"/>
      <c r="L21" s="137"/>
    </row>
    <row r="22" spans="1:12" ht="13.2" customHeight="1" x14ac:dyDescent="0.25">
      <c r="A22" s="100">
        <v>13</v>
      </c>
      <c r="C22" s="76">
        <f>IF(' Accting USE Data Entry Form'!D23&gt;0,' Accting USE Data Entry Form'!D23,0)</f>
        <v>0</v>
      </c>
      <c r="D22" s="37"/>
      <c r="E22" s="36"/>
      <c r="G22" s="136" t="str">
        <f>IF(' Accting USE Data Entry Form'!B23&gt;0,' Accting USE Data Entry Form'!B23,"")</f>
        <v>CP2 Casing Assembly delivered to 2K Cold Box Vendor</v>
      </c>
      <c r="H22" s="137"/>
      <c r="I22" s="137"/>
      <c r="J22" s="137"/>
      <c r="K22" s="137"/>
      <c r="L22" s="137"/>
    </row>
    <row r="23" spans="1:12" ht="13.2" customHeight="1" x14ac:dyDescent="0.25">
      <c r="A23" s="100">
        <v>14</v>
      </c>
      <c r="C23" s="76">
        <f>IF(' Accting USE Data Entry Form'!D24&gt;0,' Accting USE Data Entry Form'!D24,0)</f>
        <v>0</v>
      </c>
      <c r="D23" s="37"/>
      <c r="E23" s="36"/>
      <c r="G23" s="136" t="str">
        <f>IF(' Accting USE Data Entry Form'!B24&gt;0,' Accting USE Data Entry Form'!B24,"")</f>
        <v>Shipment of CP1 Spares to SLAC</v>
      </c>
      <c r="H23" s="137"/>
      <c r="I23" s="137"/>
      <c r="J23" s="137"/>
      <c r="K23" s="137"/>
      <c r="L23" s="137"/>
    </row>
    <row r="24" spans="1:12" ht="13.2" customHeight="1" x14ac:dyDescent="0.25">
      <c r="A24" s="100">
        <v>15</v>
      </c>
      <c r="C24" s="76">
        <f>IF(' Accting USE Data Entry Form'!D25&gt;0,' Accting USE Data Entry Form'!D25,0)</f>
        <v>0</v>
      </c>
      <c r="D24" s="37"/>
      <c r="E24" s="36"/>
      <c r="G24" s="136" t="str">
        <f>IF(' Accting USE Data Entry Form'!B25&gt;0,' Accting USE Data Entry Form'!B25,"")</f>
        <v>Shipment of CP2 Spares to SLAC</v>
      </c>
      <c r="H24" s="137"/>
      <c r="I24" s="137"/>
      <c r="J24" s="137"/>
      <c r="K24" s="137"/>
      <c r="L24" s="137"/>
    </row>
    <row r="25" spans="1:12" ht="13.2" customHeight="1" x14ac:dyDescent="0.25">
      <c r="A25" s="100">
        <v>16</v>
      </c>
      <c r="C25" s="76">
        <f>IF(' Accting USE Data Entry Form'!D26&gt;0,' Accting USE Data Entry Form'!D26,0)</f>
        <v>0</v>
      </c>
      <c r="D25" s="37"/>
      <c r="E25" s="36"/>
      <c r="G25" s="136" t="str">
        <f>IF(' Accting USE Data Entry Form'!B26&gt;0,' Accting USE Data Entry Form'!B26,"")</f>
        <v>FAT CP2 Cartridges and Electrical Cabinet Factory Inspections</v>
      </c>
      <c r="H25" s="137"/>
      <c r="I25" s="137"/>
      <c r="J25" s="137"/>
      <c r="K25" s="137"/>
      <c r="L25" s="137"/>
    </row>
    <row r="26" spans="1:12" ht="13.2" customHeight="1" x14ac:dyDescent="0.25">
      <c r="A26" s="100">
        <v>17</v>
      </c>
      <c r="C26" s="76">
        <f>IF(' Accting USE Data Entry Form'!D27&gt;0,' Accting USE Data Entry Form'!D27,0)</f>
        <v>0</v>
      </c>
      <c r="D26" s="37"/>
      <c r="E26" s="36"/>
      <c r="G26" s="136" t="str">
        <f>IF(' Accting USE Data Entry Form'!B27&gt;0,' Accting USE Data Entry Form'!B27,"")</f>
        <v>CP2 Cartridges and Electrical Cabinet Assemblies delivered to SLAC</v>
      </c>
      <c r="H26" s="137"/>
      <c r="I26" s="137"/>
      <c r="J26" s="137"/>
      <c r="K26" s="137"/>
      <c r="L26" s="137"/>
    </row>
    <row r="27" spans="1:12" ht="13.2" customHeight="1" x14ac:dyDescent="0.25">
      <c r="A27" s="100">
        <v>18</v>
      </c>
      <c r="C27" s="76">
        <f>IF(' Accting USE Data Entry Form'!D28&gt;0,' Accting USE Data Entry Form'!D28,0)</f>
        <v>0</v>
      </c>
      <c r="D27" s="37"/>
      <c r="E27" s="36"/>
      <c r="G27" s="136" t="str">
        <f>IF(' Accting USE Data Entry Form'!B28&gt;0,' Accting USE Data Entry Form'!B28,"")</f>
        <v>Shipment of CP1 "Downgrade" Compressor to SLAC</v>
      </c>
      <c r="H27" s="137"/>
      <c r="I27" s="137"/>
      <c r="J27" s="137"/>
      <c r="K27" s="137"/>
      <c r="L27" s="137"/>
    </row>
    <row r="28" spans="1:12" ht="13.2" customHeight="1" x14ac:dyDescent="0.25">
      <c r="A28" s="100">
        <v>19</v>
      </c>
      <c r="C28" s="76">
        <f>IF(' Accting USE Data Entry Form'!D29&gt;0,' Accting USE Data Entry Form'!D29,0)</f>
        <v>0</v>
      </c>
      <c r="D28" s="37"/>
      <c r="E28" s="36"/>
      <c r="G28" s="136" t="str">
        <f>IF(' Accting USE Data Entry Form'!B29&gt;0,' Accting USE Data Entry Form'!B29,"")</f>
        <v>Shipment of CP2 "Upgrade" Compressor to SLAC</v>
      </c>
      <c r="H28" s="137"/>
      <c r="I28" s="137"/>
      <c r="J28" s="137"/>
      <c r="K28" s="137"/>
      <c r="L28" s="137"/>
    </row>
    <row r="29" spans="1:12" ht="13.2" customHeight="1" x14ac:dyDescent="0.25">
      <c r="A29" s="100">
        <v>20</v>
      </c>
      <c r="C29" s="76">
        <f>IF(' Accting USE Data Entry Form'!D30&gt;0,' Accting USE Data Entry Form'!D30,0)</f>
        <v>0</v>
      </c>
      <c r="D29" s="37"/>
      <c r="E29" s="36"/>
      <c r="G29" s="136" t="str">
        <f>IF(' Accting USE Data Entry Form'!B30&gt;0,' Accting USE Data Entry Form'!B30,"")</f>
        <v>On-site Support for CP1 Commissioning at SLAC</v>
      </c>
      <c r="H29" s="137"/>
      <c r="I29" s="137"/>
      <c r="J29" s="137"/>
      <c r="K29" s="137"/>
      <c r="L29" s="137"/>
    </row>
    <row r="30" spans="1:12" ht="13.2" customHeight="1" x14ac:dyDescent="0.25">
      <c r="A30" s="100">
        <v>21</v>
      </c>
      <c r="C30" s="76">
        <f>IF(' Accting USE Data Entry Form'!D31&gt;0,' Accting USE Data Entry Form'!D31,0)</f>
        <v>0</v>
      </c>
      <c r="D30" s="37"/>
      <c r="E30" s="36"/>
      <c r="G30" s="136" t="str">
        <f>IF(' Accting USE Data Entry Form'!B31&gt;0,' Accting USE Data Entry Form'!B31,"")</f>
        <v>Delivery and acceptance of operating and maintenance manuals</v>
      </c>
      <c r="H30" s="137"/>
      <c r="I30" s="137"/>
      <c r="J30" s="137"/>
      <c r="K30" s="137"/>
      <c r="L30" s="137"/>
    </row>
    <row r="31" spans="1:12" ht="13.2" customHeight="1" x14ac:dyDescent="0.25">
      <c r="A31" s="100">
        <v>22</v>
      </c>
      <c r="C31" s="76">
        <f>IF(' Accting USE Data Entry Form'!D32&gt;0,' Accting USE Data Entry Form'!D32,0)</f>
        <v>0</v>
      </c>
      <c r="D31" s="37"/>
      <c r="E31" s="36"/>
      <c r="G31" s="136" t="str">
        <f>IF(' Accting USE Data Entry Form'!B32&gt;0,' Accting USE Data Entry Form'!B32,"")</f>
        <v>On-site Support for CP2 Commissioning at SLAC</v>
      </c>
      <c r="H31" s="137"/>
      <c r="I31" s="137"/>
      <c r="J31" s="137"/>
      <c r="K31" s="137"/>
      <c r="L31" s="137"/>
    </row>
    <row r="32" spans="1:12" ht="13.2" customHeight="1" x14ac:dyDescent="0.25">
      <c r="A32" s="100">
        <v>23</v>
      </c>
      <c r="C32" s="76">
        <f>IF(' Accting USE Data Entry Form'!D33&gt;0,' Accting USE Data Entry Form'!D33,0)</f>
        <v>0</v>
      </c>
      <c r="D32" s="37"/>
      <c r="E32" s="36"/>
      <c r="G32" s="136" t="str">
        <f>IF(' Accting USE Data Entry Form'!B33&gt;0,' Accting USE Data Entry Form'!B33,"")</f>
        <v/>
      </c>
      <c r="H32" s="137"/>
      <c r="I32" s="137"/>
      <c r="J32" s="137"/>
      <c r="K32" s="137"/>
      <c r="L32" s="137"/>
    </row>
    <row r="33" spans="1:12" ht="20.25" customHeight="1" x14ac:dyDescent="0.25">
      <c r="A33" s="101" t="s">
        <v>30</v>
      </c>
      <c r="B33" s="10"/>
      <c r="C33" s="7"/>
      <c r="D33" s="7"/>
      <c r="E33" s="8"/>
      <c r="F33" s="7"/>
      <c r="G33" s="7"/>
      <c r="H33" s="126" t="s">
        <v>81</v>
      </c>
      <c r="I33" s="6"/>
      <c r="J33" s="23"/>
      <c r="K33" s="6"/>
      <c r="L33" s="127">
        <v>42761</v>
      </c>
    </row>
    <row r="34" spans="1:12" ht="23.25" customHeight="1" x14ac:dyDescent="0.25">
      <c r="A34" s="10"/>
      <c r="B34" s="10"/>
      <c r="C34" s="10"/>
      <c r="D34" s="10"/>
      <c r="E34" s="102"/>
      <c r="F34" s="134" t="s">
        <v>31</v>
      </c>
      <c r="G34" s="135"/>
      <c r="H34" s="135"/>
      <c r="I34" s="135"/>
      <c r="J34" s="135"/>
      <c r="K34" s="103"/>
      <c r="L34" s="103" t="s">
        <v>3</v>
      </c>
    </row>
    <row r="35" spans="1:12" x14ac:dyDescent="0.25">
      <c r="A35" s="101" t="s">
        <v>29</v>
      </c>
      <c r="B35" s="10"/>
      <c r="C35" s="10"/>
      <c r="D35" s="10"/>
      <c r="E35" s="102"/>
      <c r="F35" s="7"/>
      <c r="G35" s="7"/>
      <c r="H35" s="126" t="s">
        <v>82</v>
      </c>
      <c r="I35" s="6"/>
      <c r="J35" s="23"/>
      <c r="K35" s="6"/>
      <c r="L35" s="128">
        <v>42761</v>
      </c>
    </row>
    <row r="36" spans="1:12" ht="23.25" customHeight="1" x14ac:dyDescent="0.25">
      <c r="A36" s="10"/>
      <c r="B36" s="10"/>
      <c r="C36" s="10"/>
      <c r="D36" s="10"/>
      <c r="E36" s="102"/>
      <c r="F36" s="7"/>
      <c r="G36" s="7"/>
      <c r="H36" s="7"/>
      <c r="I36" s="7"/>
      <c r="J36" s="9" t="s">
        <v>32</v>
      </c>
      <c r="K36" s="103"/>
      <c r="L36" s="103" t="s">
        <v>3</v>
      </c>
    </row>
    <row r="37" spans="1:12" ht="15.75" customHeight="1" x14ac:dyDescent="0.25">
      <c r="A37" s="101"/>
      <c r="B37" s="10"/>
      <c r="C37" s="10"/>
      <c r="D37" s="10"/>
      <c r="E37" s="102"/>
      <c r="F37" s="7"/>
      <c r="G37" s="7"/>
      <c r="H37" s="7"/>
      <c r="I37" s="7"/>
      <c r="J37" s="9"/>
      <c r="K37" s="103"/>
      <c r="L37" s="103"/>
    </row>
    <row r="38" spans="1:12" ht="23.25" customHeight="1" x14ac:dyDescent="0.25">
      <c r="A38" s="10"/>
      <c r="B38" s="10"/>
      <c r="C38" s="10"/>
      <c r="D38" s="10"/>
      <c r="E38" s="102"/>
      <c r="F38" s="7"/>
      <c r="G38" s="7"/>
      <c r="H38" s="7"/>
      <c r="I38" s="7"/>
      <c r="J38" s="9"/>
      <c r="K38" s="103"/>
      <c r="L38" s="10"/>
    </row>
    <row r="39" spans="1:12" ht="15.75" customHeight="1" x14ac:dyDescent="0.25">
      <c r="A39" s="104" t="s">
        <v>25</v>
      </c>
      <c r="B39" s="104"/>
      <c r="C39" s="104"/>
      <c r="D39" s="104"/>
      <c r="E39" s="105"/>
      <c r="F39" s="106"/>
      <c r="G39" s="106"/>
      <c r="H39" s="106"/>
      <c r="I39" s="106"/>
      <c r="J39" s="107"/>
      <c r="K39" s="108"/>
      <c r="L39" s="104"/>
    </row>
    <row r="40" spans="1:12" ht="27.75" customHeight="1" x14ac:dyDescent="0.25">
      <c r="A40" s="109"/>
      <c r="B40" s="109"/>
      <c r="C40" s="109"/>
      <c r="D40" s="109"/>
      <c r="E40" s="110"/>
      <c r="F40" s="111"/>
      <c r="G40" s="111"/>
      <c r="H40" s="111"/>
      <c r="I40" s="111"/>
      <c r="J40" s="112"/>
      <c r="K40" s="113"/>
      <c r="L40" s="109"/>
    </row>
    <row r="41" spans="1:12" x14ac:dyDescent="0.25">
      <c r="A41" s="114" t="s">
        <v>23</v>
      </c>
      <c r="B41" s="109"/>
      <c r="C41" s="109"/>
      <c r="D41" s="109"/>
      <c r="E41" s="110"/>
      <c r="F41" s="111"/>
      <c r="G41" s="111"/>
      <c r="H41" s="111"/>
      <c r="I41" s="26"/>
      <c r="J41" s="27"/>
      <c r="K41" s="26"/>
      <c r="L41" s="26"/>
    </row>
    <row r="42" spans="1:12" ht="23.25" customHeight="1" x14ac:dyDescent="0.25">
      <c r="A42" s="109"/>
      <c r="B42" s="109"/>
      <c r="C42" s="109"/>
      <c r="D42" s="109"/>
      <c r="E42" s="110"/>
      <c r="F42" s="111"/>
      <c r="G42" s="111"/>
      <c r="H42" s="111"/>
      <c r="I42" s="111"/>
      <c r="J42" s="112"/>
      <c r="K42" s="113" t="s">
        <v>3</v>
      </c>
      <c r="L42" s="109"/>
    </row>
    <row r="43" spans="1:12" x14ac:dyDescent="0.25">
      <c r="A43" s="114" t="s">
        <v>22</v>
      </c>
      <c r="B43" s="109"/>
      <c r="C43" s="109"/>
      <c r="D43" s="109"/>
      <c r="E43" s="110"/>
      <c r="F43" s="111"/>
      <c r="G43" s="26"/>
      <c r="H43" s="26"/>
      <c r="I43" s="26"/>
      <c r="J43" s="27"/>
      <c r="K43" s="26"/>
      <c r="L43" s="26"/>
    </row>
    <row r="44" spans="1:12" ht="16.5" customHeight="1" x14ac:dyDescent="0.25">
      <c r="A44" s="109"/>
      <c r="B44" s="109"/>
      <c r="C44" s="109"/>
      <c r="D44" s="109"/>
      <c r="E44" s="110"/>
      <c r="F44" s="109"/>
      <c r="G44" s="109"/>
      <c r="H44" s="109"/>
      <c r="I44" s="109"/>
      <c r="J44" s="113"/>
      <c r="K44" s="113" t="s">
        <v>3</v>
      </c>
      <c r="L44" s="109"/>
    </row>
    <row r="45" spans="1:12" x14ac:dyDescent="0.25">
      <c r="A45" s="109"/>
      <c r="B45" s="109"/>
      <c r="C45" s="109"/>
      <c r="D45" s="109"/>
      <c r="E45" s="110"/>
      <c r="F45" s="109"/>
      <c r="G45" s="109"/>
      <c r="H45" s="109"/>
      <c r="I45" s="109"/>
      <c r="J45" s="109"/>
      <c r="K45" s="109"/>
      <c r="L45" s="109"/>
    </row>
  </sheetData>
  <sheetProtection selectLockedCells="1"/>
  <mergeCells count="28">
    <mergeCell ref="G31:L31"/>
    <mergeCell ref="G32:L32"/>
    <mergeCell ref="G26:L26"/>
    <mergeCell ref="G27:L27"/>
    <mergeCell ref="G28:L28"/>
    <mergeCell ref="G29:L29"/>
    <mergeCell ref="G30:L30"/>
    <mergeCell ref="G21:L21"/>
    <mergeCell ref="G22:L22"/>
    <mergeCell ref="G23:L23"/>
    <mergeCell ref="G24:L24"/>
    <mergeCell ref="G25:L25"/>
    <mergeCell ref="A4:J4"/>
    <mergeCell ref="A1:L1"/>
    <mergeCell ref="A2:L2"/>
    <mergeCell ref="A3:L3"/>
    <mergeCell ref="F34:J34"/>
    <mergeCell ref="G10:L10"/>
    <mergeCell ref="G11:L11"/>
    <mergeCell ref="G12:L12"/>
    <mergeCell ref="G13:L13"/>
    <mergeCell ref="G14:L14"/>
    <mergeCell ref="G15:L15"/>
    <mergeCell ref="G16:L16"/>
    <mergeCell ref="G17:L17"/>
    <mergeCell ref="G18:L18"/>
    <mergeCell ref="G19:L19"/>
    <mergeCell ref="G20:L20"/>
  </mergeCells>
  <phoneticPr fontId="7" type="noConversion"/>
  <conditionalFormatting sqref="E10:E32">
    <cfRule type="expression" dxfId="7" priority="4">
      <formula>$L$5="no"</formula>
    </cfRule>
  </conditionalFormatting>
  <conditionalFormatting sqref="C10">
    <cfRule type="expression" dxfId="6" priority="2">
      <formula>$L$5="yes"</formula>
    </cfRule>
  </conditionalFormatting>
  <conditionalFormatting sqref="C11:C32">
    <cfRule type="expression" dxfId="5" priority="1">
      <formula>$L$5="yes"</formula>
    </cfRule>
  </conditionalFormatting>
  <dataValidations count="1">
    <dataValidation allowBlank="1" sqref="C10:C32 K7"/>
  </dataValidations>
  <printOptions horizontalCentered="1"/>
  <pageMargins left="0.5" right="0.5" top="0.5" bottom="0.5" header="0.5" footer="0.5"/>
  <pageSetup scale="91" orientation="portrait" r:id="rId1"/>
  <headerFooter alignWithMargins="0">
    <oddFooter>&amp;L&amp;8&amp;Z&amp;F</oddFooter>
  </headerFooter>
  <ignoredErrors>
    <ignoredError sqref="G10:L32 C9 C10:C32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4"/>
      <c r="B1" s="144"/>
      <c r="C1" s="144"/>
      <c r="D1" s="144"/>
      <c r="E1" s="144"/>
      <c r="F1" s="144"/>
      <c r="G1" s="144"/>
      <c r="H1" s="144"/>
    </row>
    <row r="2" spans="1:11" ht="15.6" x14ac:dyDescent="0.3">
      <c r="A2" s="145" t="s">
        <v>4</v>
      </c>
      <c r="B2" s="145"/>
      <c r="C2" s="145"/>
      <c r="D2" s="145"/>
      <c r="E2" s="145"/>
      <c r="F2" s="145"/>
      <c r="G2" s="145"/>
      <c r="H2" s="145"/>
      <c r="I2" s="145"/>
      <c r="J2" s="145"/>
    </row>
    <row r="3" spans="1:11" ht="15.6" x14ac:dyDescent="0.3">
      <c r="A3" s="145" t="s">
        <v>34</v>
      </c>
      <c r="B3" s="145"/>
      <c r="C3" s="145"/>
      <c r="D3" s="145"/>
      <c r="E3" s="145"/>
      <c r="F3" s="145"/>
      <c r="G3" s="145"/>
      <c r="H3" s="145"/>
      <c r="I3" s="145"/>
      <c r="J3" s="145"/>
    </row>
    <row r="4" spans="1:11" ht="15.6" x14ac:dyDescent="0.3">
      <c r="A4" s="145" t="s">
        <v>44</v>
      </c>
      <c r="B4" s="145"/>
      <c r="C4" s="145"/>
      <c r="D4" s="145"/>
      <c r="E4" s="145"/>
      <c r="F4" s="145"/>
      <c r="G4" s="145"/>
      <c r="H4" s="145"/>
      <c r="I4" s="145"/>
      <c r="J4" s="145"/>
    </row>
    <row r="6" spans="1:11" ht="30.75" customHeight="1" x14ac:dyDescent="0.25">
      <c r="A6" s="139" t="s">
        <v>37</v>
      </c>
      <c r="B6" s="140"/>
      <c r="C6" s="140"/>
      <c r="D6" s="140"/>
      <c r="E6" s="140"/>
      <c r="F6" s="140"/>
      <c r="G6" s="140"/>
      <c r="H6" s="140"/>
      <c r="I6" s="140"/>
      <c r="J6" s="140"/>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9" t="s">
        <v>36</v>
      </c>
      <c r="B10" s="140"/>
      <c r="C10" s="140"/>
      <c r="D10" s="140"/>
      <c r="E10" s="140"/>
      <c r="F10" s="140"/>
      <c r="G10" s="140"/>
      <c r="H10" s="140"/>
      <c r="I10" s="140"/>
      <c r="J10" s="140"/>
    </row>
    <row r="11" spans="1:11" ht="65.25" customHeight="1" x14ac:dyDescent="0.25">
      <c r="B11" s="139" t="s">
        <v>46</v>
      </c>
      <c r="C11" s="140"/>
      <c r="D11" s="140"/>
      <c r="E11" s="140"/>
      <c r="F11" s="140"/>
      <c r="G11" s="140"/>
      <c r="H11" s="140"/>
      <c r="I11" s="140"/>
      <c r="J11" s="32"/>
      <c r="K11" s="32"/>
    </row>
    <row r="12" spans="1:11" ht="19.5" customHeight="1" x14ac:dyDescent="0.25">
      <c r="A12" s="11"/>
      <c r="B12" s="11"/>
      <c r="C12" s="11"/>
      <c r="D12" s="11"/>
      <c r="E12" s="11"/>
      <c r="F12" s="11"/>
      <c r="G12" s="11"/>
      <c r="H12" s="11"/>
    </row>
    <row r="13" spans="1:11" ht="43.5" customHeight="1" x14ac:dyDescent="0.25">
      <c r="A13" s="139" t="s">
        <v>43</v>
      </c>
      <c r="B13" s="139"/>
      <c r="C13" s="139"/>
      <c r="D13" s="139"/>
      <c r="E13" s="139"/>
      <c r="F13" s="139"/>
      <c r="G13" s="139"/>
      <c r="H13" s="139"/>
      <c r="I13" s="139"/>
      <c r="J13" s="139"/>
    </row>
    <row r="14" spans="1:11" ht="19.5" customHeight="1" x14ac:dyDescent="0.25">
      <c r="A14" s="11"/>
      <c r="B14" s="11"/>
      <c r="C14" s="11"/>
      <c r="D14" s="11"/>
      <c r="E14" s="11"/>
      <c r="F14" s="11"/>
      <c r="G14" s="11"/>
      <c r="H14" s="11"/>
    </row>
    <row r="15" spans="1:11" ht="54.75" customHeight="1" x14ac:dyDescent="0.25">
      <c r="A15" s="139" t="s">
        <v>38</v>
      </c>
      <c r="B15" s="142"/>
      <c r="C15" s="142"/>
      <c r="D15" s="142"/>
      <c r="E15" s="142"/>
      <c r="F15" s="142"/>
      <c r="G15" s="142"/>
      <c r="H15" s="142"/>
      <c r="I15" s="142"/>
      <c r="J15" s="142"/>
    </row>
    <row r="16" spans="1:11" ht="19.5" customHeight="1" x14ac:dyDescent="0.25"/>
    <row r="17" spans="1:10" ht="39" customHeight="1" x14ac:dyDescent="0.25">
      <c r="A17" s="141" t="s">
        <v>39</v>
      </c>
      <c r="B17" s="143"/>
      <c r="C17" s="143"/>
      <c r="D17" s="143"/>
      <c r="E17" s="143"/>
      <c r="F17" s="143"/>
      <c r="G17" s="143"/>
      <c r="H17" s="143"/>
      <c r="I17" s="143"/>
      <c r="J17" s="143"/>
    </row>
    <row r="18" spans="1:10" ht="19.5" customHeight="1" x14ac:dyDescent="0.25"/>
    <row r="19" spans="1:10" ht="56.25" customHeight="1" x14ac:dyDescent="0.25">
      <c r="A19" s="141" t="s">
        <v>40</v>
      </c>
      <c r="B19" s="143"/>
      <c r="C19" s="143"/>
      <c r="D19" s="143"/>
      <c r="E19" s="143"/>
      <c r="F19" s="143"/>
      <c r="G19" s="143"/>
      <c r="H19" s="143"/>
      <c r="I19" s="143"/>
      <c r="J19" s="143"/>
    </row>
    <row r="20" spans="1:10" ht="20.25" customHeight="1" x14ac:dyDescent="0.25"/>
    <row r="21" spans="1:10" ht="27.75" customHeight="1" x14ac:dyDescent="0.25">
      <c r="A21" s="141" t="s">
        <v>20</v>
      </c>
      <c r="B21" s="141"/>
      <c r="C21" s="141"/>
      <c r="D21" s="141"/>
      <c r="E21" s="141"/>
      <c r="F21" s="141"/>
      <c r="G21" s="141"/>
      <c r="H21" s="141"/>
      <c r="I21" s="141"/>
      <c r="J21" s="141"/>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4" activePane="bottomRight" state="frozen"/>
      <selection pane="topRight" activeCell="C1" sqref="C1"/>
      <selection pane="bottomLeft" activeCell="A11" sqref="A11"/>
      <selection pane="bottomRight" activeCell="O5" sqref="O5"/>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5" t="s">
        <v>4</v>
      </c>
      <c r="B1" s="146"/>
      <c r="C1" s="146"/>
      <c r="D1" s="146"/>
      <c r="E1" s="146"/>
      <c r="F1" s="146"/>
      <c r="G1" s="146"/>
      <c r="H1" s="146"/>
      <c r="I1" s="146"/>
      <c r="J1" s="146"/>
      <c r="K1" s="146"/>
      <c r="L1" s="146"/>
      <c r="M1" s="146"/>
      <c r="N1" s="146"/>
      <c r="O1" s="146"/>
      <c r="P1" s="146"/>
      <c r="Q1" s="146"/>
    </row>
    <row r="2" spans="1:17" ht="15.6" x14ac:dyDescent="0.3">
      <c r="A2" s="145" t="s">
        <v>9</v>
      </c>
      <c r="B2" s="146"/>
      <c r="C2" s="146"/>
      <c r="D2" s="146"/>
      <c r="E2" s="146"/>
      <c r="F2" s="146"/>
      <c r="G2" s="146"/>
      <c r="H2" s="146"/>
      <c r="I2" s="146"/>
      <c r="J2" s="146"/>
      <c r="K2" s="146"/>
      <c r="L2" s="146"/>
      <c r="M2" s="146"/>
      <c r="N2" s="146"/>
      <c r="O2" s="146"/>
      <c r="P2" s="146"/>
      <c r="Q2" s="146"/>
    </row>
    <row r="3" spans="1:17" ht="15.6" x14ac:dyDescent="0.3">
      <c r="A3" s="145" t="s">
        <v>19</v>
      </c>
      <c r="B3" s="146"/>
      <c r="C3" s="146"/>
      <c r="D3" s="146"/>
      <c r="E3" s="146"/>
      <c r="F3" s="146"/>
      <c r="G3" s="146"/>
      <c r="H3" s="146"/>
      <c r="I3" s="146"/>
      <c r="J3" s="146"/>
      <c r="K3" s="146"/>
      <c r="L3" s="146"/>
      <c r="M3" s="146"/>
      <c r="N3" s="146"/>
      <c r="O3" s="146"/>
      <c r="P3" s="146"/>
      <c r="Q3" s="146"/>
    </row>
    <row r="4" spans="1:17" ht="5.4" customHeight="1" x14ac:dyDescent="0.25">
      <c r="D4" s="95"/>
    </row>
    <row r="5" spans="1:17" ht="13.2" customHeight="1" x14ac:dyDescent="0.25">
      <c r="A5" s="38" t="s">
        <v>0</v>
      </c>
      <c r="B5" s="38"/>
      <c r="C5" s="1"/>
      <c r="D5" s="151" t="s">
        <v>55</v>
      </c>
      <c r="E5" s="151"/>
      <c r="F5" s="151"/>
      <c r="G5" s="151"/>
      <c r="H5" s="151"/>
      <c r="I5" s="49"/>
      <c r="J5" s="8"/>
      <c r="K5" s="2"/>
      <c r="L5" s="2" t="s">
        <v>26</v>
      </c>
      <c r="O5" s="115">
        <v>42766</v>
      </c>
    </row>
    <row r="6" spans="1:17" ht="5.4" customHeight="1" x14ac:dyDescent="0.25">
      <c r="A6" s="52"/>
      <c r="B6" s="38"/>
      <c r="C6" s="1"/>
      <c r="D6" s="95"/>
      <c r="I6" s="44"/>
      <c r="L6" s="2"/>
      <c r="O6" s="149" t="s">
        <v>6</v>
      </c>
    </row>
    <row r="7" spans="1:17" ht="13.2" customHeight="1" x14ac:dyDescent="0.25">
      <c r="A7" s="38" t="s">
        <v>2</v>
      </c>
      <c r="B7" s="38"/>
      <c r="C7" s="1"/>
      <c r="D7" s="151" t="s">
        <v>56</v>
      </c>
      <c r="E7" s="151"/>
      <c r="F7" s="151"/>
      <c r="G7" s="151"/>
      <c r="H7" s="151"/>
      <c r="L7" s="2"/>
      <c r="M7" s="48" t="s">
        <v>16</v>
      </c>
      <c r="O7" s="150"/>
    </row>
    <row r="8" spans="1:17" ht="5.4" customHeight="1" x14ac:dyDescent="0.25">
      <c r="B8" s="2"/>
      <c r="C8" s="82"/>
      <c r="D8" s="8"/>
      <c r="E8" s="7"/>
      <c r="F8" s="7"/>
      <c r="G8" s="7"/>
      <c r="H8" s="8"/>
      <c r="L8" s="2"/>
      <c r="M8" s="39"/>
      <c r="O8" s="44"/>
    </row>
    <row r="9" spans="1:17" ht="13.8" x14ac:dyDescent="0.25">
      <c r="A9" s="84" t="s">
        <v>41</v>
      </c>
      <c r="B9" s="2"/>
      <c r="C9" s="82"/>
      <c r="D9" s="151" t="s">
        <v>57</v>
      </c>
      <c r="E9" s="151"/>
      <c r="F9" s="151"/>
      <c r="G9" s="151"/>
      <c r="H9" s="151"/>
      <c r="L9" s="5" t="s">
        <v>17</v>
      </c>
      <c r="M9" s="39"/>
      <c r="O9" s="45"/>
    </row>
    <row r="10" spans="1:17" s="1" customFormat="1" ht="52.8" x14ac:dyDescent="0.25">
      <c r="A10" s="50" t="s">
        <v>1</v>
      </c>
      <c r="B10" s="53" t="s">
        <v>48</v>
      </c>
      <c r="C10" s="118"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22">
        <v>1</v>
      </c>
      <c r="B11" s="123" t="s">
        <v>58</v>
      </c>
      <c r="C11" s="120">
        <v>42636</v>
      </c>
      <c r="D11" s="117">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22">
        <v>2</v>
      </c>
      <c r="B12" s="124" t="s">
        <v>80</v>
      </c>
      <c r="C12" s="120">
        <v>42665</v>
      </c>
      <c r="D12" s="117">
        <v>1</v>
      </c>
      <c r="E12" s="25" t="s">
        <v>27</v>
      </c>
      <c r="F12" s="70">
        <v>338717.5</v>
      </c>
      <c r="G12" s="87"/>
      <c r="H12" s="88" t="s">
        <v>10</v>
      </c>
      <c r="I12" s="89">
        <f t="shared" si="0"/>
        <v>338717.5</v>
      </c>
      <c r="J12" s="90"/>
      <c r="K12" s="91">
        <f t="shared" si="1"/>
        <v>338717.5</v>
      </c>
      <c r="L12" s="92" t="s">
        <v>12</v>
      </c>
      <c r="M12" s="89">
        <f>K12-O12</f>
        <v>338717.5</v>
      </c>
      <c r="N12" s="68" t="s">
        <v>12</v>
      </c>
      <c r="O12" s="67">
        <f>SUMIF(Table3[Description],' Accting USE Data Entry Form'!$B12,Table3[Invoice Amount])</f>
        <v>0</v>
      </c>
      <c r="P12" s="68" t="s">
        <v>10</v>
      </c>
      <c r="Q12" s="69">
        <f t="shared" si="2"/>
        <v>0</v>
      </c>
    </row>
    <row r="13" spans="1:17" ht="14.4" customHeight="1" x14ac:dyDescent="0.25">
      <c r="A13" s="122">
        <v>3</v>
      </c>
      <c r="B13" s="123" t="s">
        <v>60</v>
      </c>
      <c r="C13" s="120">
        <v>42665</v>
      </c>
      <c r="D13" s="117">
        <v>1</v>
      </c>
      <c r="E13" s="25" t="s">
        <v>27</v>
      </c>
      <c r="F13" s="70">
        <v>338717.5</v>
      </c>
      <c r="G13" s="87"/>
      <c r="H13" s="88" t="s">
        <v>10</v>
      </c>
      <c r="I13" s="89">
        <f t="shared" si="0"/>
        <v>338717.5</v>
      </c>
      <c r="J13" s="90"/>
      <c r="K13" s="91">
        <f t="shared" si="1"/>
        <v>338717.5</v>
      </c>
      <c r="L13" s="92" t="s">
        <v>12</v>
      </c>
      <c r="M13" s="89">
        <f>K13-O13</f>
        <v>338717.5</v>
      </c>
      <c r="N13" s="68" t="s">
        <v>12</v>
      </c>
      <c r="O13" s="67">
        <f>SUMIF(Table3[Description],' Accting USE Data Entry Form'!$B13,Table3[Invoice Amount])</f>
        <v>0</v>
      </c>
      <c r="P13" s="68" t="s">
        <v>10</v>
      </c>
      <c r="Q13" s="69">
        <f t="shared" si="2"/>
        <v>0</v>
      </c>
    </row>
    <row r="14" spans="1:17" ht="14.4" customHeight="1" x14ac:dyDescent="0.25">
      <c r="A14" s="122">
        <v>4</v>
      </c>
      <c r="B14" s="124" t="s">
        <v>61</v>
      </c>
      <c r="C14" s="120">
        <v>42750</v>
      </c>
      <c r="D14" s="117">
        <v>1</v>
      </c>
      <c r="E14" s="25" t="s">
        <v>27</v>
      </c>
      <c r="F14" s="70">
        <v>254038</v>
      </c>
      <c r="G14" s="87"/>
      <c r="H14" s="88" t="s">
        <v>10</v>
      </c>
      <c r="I14" s="89">
        <f t="shared" si="0"/>
        <v>254038</v>
      </c>
      <c r="J14" s="90"/>
      <c r="K14" s="91">
        <f t="shared" si="1"/>
        <v>254038</v>
      </c>
      <c r="L14" s="92" t="s">
        <v>12</v>
      </c>
      <c r="M14" s="89">
        <f>K14-O14</f>
        <v>254038</v>
      </c>
      <c r="N14" s="68" t="s">
        <v>12</v>
      </c>
      <c r="O14" s="67">
        <f>SUMIF(Table3[Description],' Accting USE Data Entry Form'!$B14,Table3[Invoice Amount])</f>
        <v>0</v>
      </c>
      <c r="P14" s="68" t="s">
        <v>10</v>
      </c>
      <c r="Q14" s="69">
        <f t="shared" si="2"/>
        <v>0</v>
      </c>
    </row>
    <row r="15" spans="1:17" ht="14.4" customHeight="1" x14ac:dyDescent="0.25">
      <c r="A15" s="122">
        <v>5</v>
      </c>
      <c r="B15" s="123" t="s">
        <v>62</v>
      </c>
      <c r="C15" s="120">
        <v>42750</v>
      </c>
      <c r="D15" s="117">
        <v>1</v>
      </c>
      <c r="E15" s="25" t="s">
        <v>27</v>
      </c>
      <c r="F15" s="70">
        <v>254038</v>
      </c>
      <c r="G15" s="87"/>
      <c r="H15" s="88" t="s">
        <v>10</v>
      </c>
      <c r="I15" s="93">
        <f t="shared" si="0"/>
        <v>254038</v>
      </c>
      <c r="J15" s="90"/>
      <c r="K15" s="91">
        <f t="shared" si="1"/>
        <v>254038</v>
      </c>
      <c r="L15" s="92" t="s">
        <v>12</v>
      </c>
      <c r="M15" s="89">
        <f>K15-O15</f>
        <v>254038</v>
      </c>
      <c r="N15" s="68" t="s">
        <v>12</v>
      </c>
      <c r="O15" s="67">
        <f>SUMIF(Table3[Description],' Accting USE Data Entry Form'!$B15,Table3[Invoice Amount])</f>
        <v>0</v>
      </c>
      <c r="P15" s="68" t="s">
        <v>10</v>
      </c>
      <c r="Q15" s="69">
        <f t="shared" si="2"/>
        <v>0</v>
      </c>
    </row>
    <row r="16" spans="1:17" ht="14.4" customHeight="1" x14ac:dyDescent="0.25">
      <c r="A16" s="122">
        <v>6</v>
      </c>
      <c r="B16" s="124" t="s">
        <v>63</v>
      </c>
      <c r="C16" s="120">
        <v>42781</v>
      </c>
      <c r="D16" s="117">
        <v>0</v>
      </c>
      <c r="E16" s="25" t="s">
        <v>27</v>
      </c>
      <c r="F16" s="70">
        <v>169358.5</v>
      </c>
      <c r="G16" s="87"/>
      <c r="H16" s="88" t="s">
        <v>10</v>
      </c>
      <c r="I16" s="93">
        <f t="shared" si="0"/>
        <v>0</v>
      </c>
      <c r="J16" s="90"/>
      <c r="K16" s="91">
        <f t="shared" si="1"/>
        <v>0</v>
      </c>
      <c r="L16" s="92" t="s">
        <v>12</v>
      </c>
      <c r="M16" s="89">
        <f t="shared" ref="M16:M17" si="3">K16-O16</f>
        <v>0</v>
      </c>
      <c r="N16" s="68" t="s">
        <v>12</v>
      </c>
      <c r="O16" s="67">
        <f>SUMIF(Table3[Description],' Accting USE Data Entry Form'!$B16,Table3[Invoice Amount])</f>
        <v>0</v>
      </c>
      <c r="P16" s="68" t="s">
        <v>10</v>
      </c>
      <c r="Q16" s="69">
        <v>0</v>
      </c>
    </row>
    <row r="17" spans="1:17" ht="14.4" customHeight="1" x14ac:dyDescent="0.25">
      <c r="A17" s="122">
        <v>7</v>
      </c>
      <c r="B17" s="123" t="s">
        <v>64</v>
      </c>
      <c r="C17" s="120">
        <v>42781</v>
      </c>
      <c r="D17" s="117">
        <v>0</v>
      </c>
      <c r="E17" s="25" t="s">
        <v>27</v>
      </c>
      <c r="F17" s="70">
        <v>169358.5</v>
      </c>
      <c r="G17" s="87"/>
      <c r="H17" s="88" t="s">
        <v>10</v>
      </c>
      <c r="I17" s="93">
        <f t="shared" si="0"/>
        <v>0</v>
      </c>
      <c r="J17" s="90"/>
      <c r="K17" s="91">
        <f t="shared" ref="K17" si="4">+I17</f>
        <v>0</v>
      </c>
      <c r="L17" s="92" t="s">
        <v>12</v>
      </c>
      <c r="M17" s="89">
        <f t="shared" si="3"/>
        <v>0</v>
      </c>
      <c r="N17" s="68" t="s">
        <v>12</v>
      </c>
      <c r="O17" s="67">
        <f>SUMIF(Table3[Description],' Accting USE Data Entry Form'!$B17,Table3[Invoice Amount])</f>
        <v>0</v>
      </c>
      <c r="P17" s="68" t="s">
        <v>10</v>
      </c>
      <c r="Q17" s="69">
        <f t="shared" ref="Q17" si="5">+K17-M17-O17</f>
        <v>0</v>
      </c>
    </row>
    <row r="18" spans="1:17" ht="14.4" customHeight="1" x14ac:dyDescent="0.25">
      <c r="A18" s="122">
        <v>8</v>
      </c>
      <c r="B18" s="124" t="s">
        <v>65</v>
      </c>
      <c r="C18" s="120">
        <v>42901</v>
      </c>
      <c r="D18" s="117">
        <v>0</v>
      </c>
      <c r="E18" s="63" t="s">
        <v>27</v>
      </c>
      <c r="F18" s="121">
        <v>135487</v>
      </c>
      <c r="G18" s="94"/>
      <c r="H18" s="88" t="s">
        <v>10</v>
      </c>
      <c r="I18" s="93">
        <f t="shared" ref="I18:I32" si="6">D18*F18</f>
        <v>0</v>
      </c>
      <c r="J18" s="90"/>
      <c r="K18" s="91">
        <f t="shared" ref="K18:K20" si="7">+I18</f>
        <v>0</v>
      </c>
      <c r="L18" s="92" t="s">
        <v>12</v>
      </c>
      <c r="M18" s="89">
        <f t="shared" ref="M18:M20" si="8">K18-O18</f>
        <v>0</v>
      </c>
      <c r="N18" s="68" t="s">
        <v>12</v>
      </c>
      <c r="O18" s="67">
        <f>SUMIF(Table3[Description],' Accting USE Data Entry Form'!$B18,Table3[Invoice Amount])</f>
        <v>0</v>
      </c>
      <c r="P18" s="68" t="s">
        <v>10</v>
      </c>
      <c r="Q18" s="69">
        <f t="shared" ref="Q18:Q20" si="9">+K18-M18-O18</f>
        <v>0</v>
      </c>
    </row>
    <row r="19" spans="1:17" ht="14.4" customHeight="1" x14ac:dyDescent="0.25">
      <c r="A19" s="122">
        <v>9</v>
      </c>
      <c r="B19" s="123" t="s">
        <v>66</v>
      </c>
      <c r="C19" s="120">
        <v>42931</v>
      </c>
      <c r="D19" s="117">
        <v>0</v>
      </c>
      <c r="E19" s="63" t="s">
        <v>27</v>
      </c>
      <c r="F19" s="121">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22">
        <v>10</v>
      </c>
      <c r="B20" s="124" t="s">
        <v>67</v>
      </c>
      <c r="C20" s="120">
        <v>43054</v>
      </c>
      <c r="D20" s="117">
        <v>0</v>
      </c>
      <c r="E20" s="63" t="s">
        <v>27</v>
      </c>
      <c r="F20" s="121">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22">
        <v>11</v>
      </c>
      <c r="B21" s="123" t="s">
        <v>68</v>
      </c>
      <c r="C21" s="120">
        <v>43115</v>
      </c>
      <c r="D21" s="117">
        <v>0</v>
      </c>
      <c r="E21" s="63" t="s">
        <v>27</v>
      </c>
      <c r="F21" s="121">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22">
        <v>12</v>
      </c>
      <c r="B22" s="124" t="s">
        <v>69</v>
      </c>
      <c r="C22" s="120">
        <v>43146</v>
      </c>
      <c r="D22" s="71">
        <v>0</v>
      </c>
      <c r="E22" s="63" t="s">
        <v>27</v>
      </c>
      <c r="F22" s="121">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22">
        <v>13</v>
      </c>
      <c r="B23" s="123" t="s">
        <v>70</v>
      </c>
      <c r="C23" s="120">
        <v>43174</v>
      </c>
      <c r="D23" s="71">
        <v>0</v>
      </c>
      <c r="E23" s="63" t="s">
        <v>27</v>
      </c>
      <c r="F23" s="121">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22">
        <v>14</v>
      </c>
      <c r="B24" s="124" t="s">
        <v>71</v>
      </c>
      <c r="C24" s="120">
        <v>43327</v>
      </c>
      <c r="D24" s="71">
        <v>0</v>
      </c>
      <c r="E24" s="63" t="s">
        <v>27</v>
      </c>
      <c r="F24" s="121">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22">
        <v>15</v>
      </c>
      <c r="B25" s="123" t="s">
        <v>72</v>
      </c>
      <c r="C25" s="120">
        <v>43327</v>
      </c>
      <c r="D25" s="71">
        <v>0</v>
      </c>
      <c r="E25" s="63" t="s">
        <v>27</v>
      </c>
      <c r="F25" s="121">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22">
        <v>16</v>
      </c>
      <c r="B26" s="124" t="s">
        <v>73</v>
      </c>
      <c r="C26" s="120">
        <v>43388</v>
      </c>
      <c r="D26" s="71">
        <v>0</v>
      </c>
      <c r="E26" s="63" t="s">
        <v>27</v>
      </c>
      <c r="F26" s="121">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22">
        <v>17</v>
      </c>
      <c r="B27" s="123" t="s">
        <v>74</v>
      </c>
      <c r="C27" s="120">
        <v>43449</v>
      </c>
      <c r="D27" s="71">
        <v>0</v>
      </c>
      <c r="E27" s="63" t="s">
        <v>27</v>
      </c>
      <c r="F27" s="121">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22">
        <v>18</v>
      </c>
      <c r="B28" s="124" t="s">
        <v>75</v>
      </c>
      <c r="C28" s="120">
        <v>43449</v>
      </c>
      <c r="D28" s="71">
        <v>0</v>
      </c>
      <c r="E28" s="63" t="s">
        <v>27</v>
      </c>
      <c r="F28" s="121">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22">
        <v>19</v>
      </c>
      <c r="B29" s="123" t="s">
        <v>76</v>
      </c>
      <c r="C29" s="120">
        <v>43449</v>
      </c>
      <c r="D29" s="71">
        <v>0</v>
      </c>
      <c r="E29" s="63" t="s">
        <v>27</v>
      </c>
      <c r="F29" s="121">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22">
        <v>20</v>
      </c>
      <c r="B30" s="124" t="s">
        <v>77</v>
      </c>
      <c r="C30" s="120">
        <v>43465</v>
      </c>
      <c r="D30" s="71">
        <v>0</v>
      </c>
      <c r="E30" s="63" t="s">
        <v>27</v>
      </c>
      <c r="F30" s="121">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22">
        <v>21</v>
      </c>
      <c r="B31" s="123" t="s">
        <v>78</v>
      </c>
      <c r="C31" s="120">
        <v>43509</v>
      </c>
      <c r="D31" s="71">
        <v>0</v>
      </c>
      <c r="E31" s="63" t="s">
        <v>27</v>
      </c>
      <c r="F31" s="121">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22">
        <v>22</v>
      </c>
      <c r="B32" s="124" t="s">
        <v>79</v>
      </c>
      <c r="C32" s="120">
        <v>43738</v>
      </c>
      <c r="D32" s="71">
        <v>0</v>
      </c>
      <c r="E32" s="63" t="s">
        <v>27</v>
      </c>
      <c r="F32" s="121">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22">
        <v>23</v>
      </c>
      <c r="B33" s="125"/>
      <c r="C33" s="119"/>
      <c r="D33" s="71">
        <v>0</v>
      </c>
      <c r="E33" s="63" t="s">
        <v>27</v>
      </c>
      <c r="F33" s="62"/>
      <c r="G33" s="94"/>
      <c r="H33" s="88" t="s">
        <v>10</v>
      </c>
      <c r="I33" s="93">
        <f t="shared" ref="I33:I49" si="13">D33*F33</f>
        <v>0</v>
      </c>
      <c r="J33" s="90"/>
      <c r="K33" s="91">
        <f t="shared" ref="K33:K49" si="14">+I33</f>
        <v>0</v>
      </c>
      <c r="L33" s="92" t="s">
        <v>12</v>
      </c>
      <c r="M33" s="89">
        <f t="shared" ref="M33:M49" si="15">K33-O33</f>
        <v>0</v>
      </c>
      <c r="N33" s="68" t="s">
        <v>12</v>
      </c>
      <c r="O33" s="67">
        <f>SUMIF(Table3[Description],' Accting USE Data Entry Form'!$B33,Table3[Invoice Amount])</f>
        <v>0</v>
      </c>
      <c r="P33" s="68" t="s">
        <v>10</v>
      </c>
      <c r="Q33" s="69">
        <f t="shared" ref="Q33:Q49" si="16">+K33-M33-O33</f>
        <v>0</v>
      </c>
    </row>
    <row r="34" spans="1:17" ht="14.4" customHeight="1" x14ac:dyDescent="0.25">
      <c r="A34" s="122">
        <v>24</v>
      </c>
      <c r="B34" s="125"/>
      <c r="C34" s="64"/>
      <c r="D34" s="71">
        <v>0</v>
      </c>
      <c r="E34" s="63" t="s">
        <v>27</v>
      </c>
      <c r="F34" s="62"/>
      <c r="G34" s="94"/>
      <c r="H34" s="88" t="s">
        <v>10</v>
      </c>
      <c r="I34" s="93">
        <f t="shared" si="13"/>
        <v>0</v>
      </c>
      <c r="J34" s="90"/>
      <c r="K34" s="91">
        <f t="shared" si="14"/>
        <v>0</v>
      </c>
      <c r="L34" s="92" t="s">
        <v>12</v>
      </c>
      <c r="M34" s="89">
        <f t="shared" si="15"/>
        <v>0</v>
      </c>
      <c r="N34" s="68" t="s">
        <v>12</v>
      </c>
      <c r="O34" s="67">
        <f>SUMIF(Table3[Description],' Accting USE Data Entry Form'!$B34,Table3[Invoice Amount])</f>
        <v>0</v>
      </c>
      <c r="P34" s="68" t="s">
        <v>10</v>
      </c>
      <c r="Q34" s="69">
        <f t="shared" si="16"/>
        <v>0</v>
      </c>
    </row>
    <row r="35" spans="1:17" ht="14.4" customHeight="1" x14ac:dyDescent="0.25">
      <c r="A35" s="65">
        <v>25</v>
      </c>
      <c r="B35" s="61"/>
      <c r="C35" s="116"/>
      <c r="D35" s="71">
        <v>0</v>
      </c>
      <c r="E35" s="63" t="s">
        <v>27</v>
      </c>
      <c r="F35" s="62"/>
      <c r="G35" s="94"/>
      <c r="H35" s="88" t="s">
        <v>10</v>
      </c>
      <c r="I35" s="93">
        <f t="shared" si="13"/>
        <v>0</v>
      </c>
      <c r="J35" s="90"/>
      <c r="K35" s="91">
        <f t="shared" si="14"/>
        <v>0</v>
      </c>
      <c r="L35" s="92" t="s">
        <v>12</v>
      </c>
      <c r="M35" s="89">
        <f t="shared" si="15"/>
        <v>0</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54</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54</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54</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54</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54</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54</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0.27277535388196572</v>
      </c>
      <c r="E61" s="56"/>
      <c r="F61" s="57">
        <f>SUM(F11:F60)</f>
        <v>4966981</v>
      </c>
      <c r="G61" s="56"/>
      <c r="H61" s="41"/>
      <c r="I61" s="57">
        <f>SUM(I11:I60)</f>
        <v>1354870</v>
      </c>
      <c r="J61" s="41"/>
      <c r="K61" s="57">
        <f>SUM(K11:K60)</f>
        <v>1354870</v>
      </c>
      <c r="L61" s="56"/>
      <c r="M61" s="57">
        <f>SUM(M11:M60)</f>
        <v>1354870</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47" t="s">
        <v>57</v>
      </c>
      <c r="G64" s="148"/>
      <c r="H64" s="148"/>
      <c r="I64" s="148"/>
      <c r="J64" s="148"/>
      <c r="K64" s="148"/>
      <c r="L64" s="148"/>
      <c r="M64" s="148"/>
      <c r="N64" s="10"/>
      <c r="O64" s="86">
        <f>O5</f>
        <v>42766</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heet="1" objects="1" scenarios="1" selectLockedCells="1"/>
  <mergeCells count="8">
    <mergeCell ref="A1:Q1"/>
    <mergeCell ref="A2:Q2"/>
    <mergeCell ref="A3:Q3"/>
    <mergeCell ref="F64:M64"/>
    <mergeCell ref="O6:O7"/>
    <mergeCell ref="D5:H5"/>
    <mergeCell ref="D7:H7"/>
    <mergeCell ref="D9:H9"/>
  </mergeCells>
  <phoneticPr fontId="7"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51</v>
      </c>
      <c r="B1" s="66" t="s">
        <v>52</v>
      </c>
      <c r="C1" s="77" t="s">
        <v>48</v>
      </c>
      <c r="D1" s="77" t="s">
        <v>53</v>
      </c>
    </row>
    <row r="2" spans="1:4" x14ac:dyDescent="0.25">
      <c r="B2" s="85"/>
      <c r="C2" t="s">
        <v>58</v>
      </c>
      <c r="D2" s="78"/>
    </row>
    <row r="3" spans="1:4" x14ac:dyDescent="0.25">
      <c r="B3" s="85"/>
      <c r="C3" t="s">
        <v>59</v>
      </c>
      <c r="D3" s="78"/>
    </row>
    <row r="4" spans="1:4" x14ac:dyDescent="0.25">
      <c r="B4" s="85"/>
      <c r="C4" t="s">
        <v>60</v>
      </c>
      <c r="D4" s="78"/>
    </row>
    <row r="5" spans="1:4" x14ac:dyDescent="0.25">
      <c r="B5" s="85"/>
      <c r="C5" t="s">
        <v>61</v>
      </c>
      <c r="D5" s="78"/>
    </row>
    <row r="6" spans="1:4" x14ac:dyDescent="0.25">
      <c r="B6" s="85"/>
      <c r="C6" t="s">
        <v>62</v>
      </c>
      <c r="D6" s="78"/>
    </row>
    <row r="7" spans="1:4" x14ac:dyDescent="0.25">
      <c r="B7" s="85"/>
      <c r="C7" t="s">
        <v>63</v>
      </c>
      <c r="D7" s="78"/>
    </row>
    <row r="8" spans="1:4" x14ac:dyDescent="0.25">
      <c r="B8" s="85"/>
      <c r="C8" t="s">
        <v>64</v>
      </c>
      <c r="D8" s="78"/>
    </row>
    <row r="9" spans="1:4" x14ac:dyDescent="0.25">
      <c r="C9" t="s">
        <v>65</v>
      </c>
      <c r="D9" s="78"/>
    </row>
    <row r="10" spans="1:4" x14ac:dyDescent="0.25">
      <c r="C10" t="s">
        <v>66</v>
      </c>
      <c r="D10" s="78"/>
    </row>
    <row r="11" spans="1:4" x14ac:dyDescent="0.25">
      <c r="C11" t="s">
        <v>67</v>
      </c>
      <c r="D11" s="78"/>
    </row>
    <row r="12" spans="1:4" x14ac:dyDescent="0.25">
      <c r="C12" t="s">
        <v>68</v>
      </c>
      <c r="D12" s="78"/>
    </row>
    <row r="13" spans="1:4" x14ac:dyDescent="0.25">
      <c r="C13" t="s">
        <v>69</v>
      </c>
      <c r="D13" s="78"/>
    </row>
    <row r="14" spans="1:4" x14ac:dyDescent="0.25">
      <c r="A14" s="80"/>
      <c r="B14" s="80"/>
      <c r="C14" t="s">
        <v>70</v>
      </c>
      <c r="D14" s="78"/>
    </row>
    <row r="15" spans="1:4" x14ac:dyDescent="0.25">
      <c r="A15" s="80"/>
      <c r="B15" s="80"/>
      <c r="C15" t="s">
        <v>71</v>
      </c>
      <c r="D15" s="78"/>
    </row>
    <row r="16" spans="1:4" x14ac:dyDescent="0.25">
      <c r="A16" s="80"/>
      <c r="B16" s="80"/>
      <c r="C16" t="s">
        <v>72</v>
      </c>
      <c r="D16" s="78"/>
    </row>
    <row r="17" spans="1:4" x14ac:dyDescent="0.25">
      <c r="A17" s="80"/>
      <c r="B17" s="80"/>
      <c r="C17" t="s">
        <v>73</v>
      </c>
      <c r="D17" s="78"/>
    </row>
    <row r="18" spans="1:4" x14ac:dyDescent="0.25">
      <c r="A18" s="80"/>
      <c r="B18" s="80"/>
      <c r="C18" t="s">
        <v>74</v>
      </c>
      <c r="D18" s="78"/>
    </row>
    <row r="19" spans="1:4" x14ac:dyDescent="0.25">
      <c r="A19" s="80"/>
      <c r="B19" s="80"/>
      <c r="C19" t="s">
        <v>75</v>
      </c>
      <c r="D19" s="78"/>
    </row>
    <row r="20" spans="1:4" x14ac:dyDescent="0.25">
      <c r="A20" s="80"/>
      <c r="B20" s="80"/>
      <c r="C20" t="s">
        <v>76</v>
      </c>
      <c r="D20" s="78"/>
    </row>
    <row r="21" spans="1:4" x14ac:dyDescent="0.25">
      <c r="A21" s="80"/>
      <c r="B21" s="80"/>
      <c r="C21" t="s">
        <v>77</v>
      </c>
      <c r="D21" s="78"/>
    </row>
    <row r="22" spans="1:4" x14ac:dyDescent="0.25">
      <c r="A22" s="80"/>
      <c r="B22" s="80"/>
      <c r="C22" t="s">
        <v>78</v>
      </c>
      <c r="D22" s="78"/>
    </row>
    <row r="23" spans="1:4" x14ac:dyDescent="0.25">
      <c r="A23" s="80"/>
      <c r="B23" s="80"/>
      <c r="C23" t="s">
        <v>79</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2017-01-31T18:36:09Z</dcterms:modified>
</cp:coreProperties>
</file>