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FY18 PURCHASE ORDERS\18-P0401 - 18-P0600\18-D0451 Pesh- SC1R 2K CB HX\5. Invoice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C5" i="1" l="1"/>
  <c r="A10" i="1" l="1"/>
  <c r="G11" i="1"/>
  <c r="G10" i="1" l="1"/>
  <c r="G12" i="1" l="1"/>
  <c r="O12" i="3"/>
  <c r="I12" i="3"/>
  <c r="K12" i="3"/>
  <c r="M12" i="3" s="1"/>
  <c r="S12" i="3" s="1"/>
  <c r="H7" i="1"/>
  <c r="C7" i="1"/>
  <c r="K7" i="1"/>
  <c r="O17" i="3"/>
  <c r="O13" i="3"/>
  <c r="O11" i="3"/>
  <c r="C10" i="1"/>
  <c r="I13" i="3"/>
  <c r="K13" i="3" s="1"/>
  <c r="F14" i="3"/>
  <c r="I11" i="3"/>
  <c r="K11" i="3" s="1"/>
  <c r="E10" i="1"/>
  <c r="M13" i="3" l="1"/>
  <c r="Q13" i="3" s="1"/>
  <c r="Q12" i="3"/>
  <c r="M11" i="3"/>
  <c r="Q11" i="3" s="1"/>
  <c r="K14" i="3"/>
  <c r="I14" i="3"/>
  <c r="D14" i="3" s="1"/>
  <c r="O14" i="3"/>
  <c r="S13" i="3" l="1"/>
  <c r="Q14" i="3"/>
  <c r="M14" i="3"/>
</calcChain>
</file>

<file path=xl/sharedStrings.xml><?xml version="1.0" encoding="utf-8"?>
<sst xmlns="http://schemas.openxmlformats.org/spreadsheetml/2006/main" count="94" uniqueCount="61">
  <si>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</si>
  <si>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</si>
  <si>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</si>
  <si>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</si>
  <si>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</si>
  <si>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</si>
  <si>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</si>
  <si>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</si>
  <si>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</si>
  <si>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</si>
  <si>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</si>
  <si>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</si>
  <si>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</si>
  <si>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</si>
  <si>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</si>
  <si>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</si>
  <si>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</si>
  <si>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</si>
  <si>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</si>
  <si>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</si>
  <si>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</si>
  <si>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</si>
  <si>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</si>
  <si>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</si>
  <si>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</si>
  <si>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</si>
  <si>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</si>
  <si>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</si>
  <si>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</si>
  <si>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</si>
  <si>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</si>
  <si>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</si>
  <si>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</si>
  <si>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</si>
  <si>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</si>
  <si>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</si>
  <si>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</si>
  <si>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</si>
  <si>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</si>
  <si>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</si>
  <si>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</si>
  <si>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</si>
  <si>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</si>
  <si>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</si>
  <si>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</si>
  <si>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</si>
  <si>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</si>
  <si>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</si>
  <si>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</si>
  <si>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</si>
  <si>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</si>
  <si>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</si>
  <si>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</si>
  <si>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</si>
  <si>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</si>
  <si>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</si>
  <si>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Chart Energy &amp; Chemicals, Inc</t>
  </si>
  <si>
    <t>JSA-18-D0451</t>
  </si>
  <si>
    <t>Brazed Aluminum Plate-Fin Heat Exchanger</t>
  </si>
  <si>
    <t>Ran Ikeyama</t>
  </si>
  <si>
    <t>Michele Solaroli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</si>
</sst>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4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4" fontId="0" fillId="0" borderId="0" xfId="0" applyNumberFormat="1" applyBorder="1"/>
    <xf numFmtId="10" fontId="12" fillId="0" borderId="1" xfId="1" applyNumberFormat="1" applyFont="1" applyBorder="1" applyAlignment="1" applyProtection="1">
      <alignment horizontal="center"/>
    </xf>
    <xf numFmtId="0" fontId="0" fillId="0" borderId="4" xfId="0" applyFill="1" applyBorder="1" applyAlignment="1">
      <alignment wrapText="1"/>
    </xf>
    <xf numFmtId="14" fontId="20" fillId="0" borderId="5" xfId="0" applyNumberFormat="1" applyFont="1" applyFill="1" applyBorder="1" applyAlignment="1">
      <alignment horizontal="right" vertical="center" wrapText="1"/>
    </xf>
    <xf numFmtId="44" fontId="21" fillId="0" borderId="8" xfId="16" applyFont="1" applyFill="1" applyBorder="1" applyAlignment="1">
      <alignment horizontal="center"/>
    </xf>
    <xf numFmtId="0" fontId="19" fillId="9" borderId="1" xfId="0" applyFont="1" applyFill="1" applyBorder="1" applyAlignment="1" applyProtection="1">
      <protection locked="0"/>
    </xf>
    <xf numFmtId="0" fontId="12" fillId="0" borderId="1" xfId="0" applyFont="1" applyBorder="1" applyAlignment="1" applyProtection="1">
      <alignment horizontal="center"/>
    </xf>
    <xf numFmtId="0" fontId="12" fillId="0" borderId="0" xfId="0" applyFont="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12" fillId="0" borderId="2" xfId="0" applyFont="1" applyBorder="1" applyAlignment="1" applyProtection="1">
      <alignment wrapText="1"/>
    </xf>
    <xf numFmtId="0" fontId="9" fillId="0" borderId="2" xfId="0" applyFont="1" applyBorder="1" applyAlignment="1" applyProtection="1">
      <alignment wrapText="1"/>
    </xf>
    <xf numFmtId="0" fontId="0" fillId="0" borderId="2" xfId="0"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tabSelected="1" zoomScaleNormal="100" workbookViewId="0">
      <selection activeCell="P18" sqref="P18"/>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27" t="s">
        <v>4</v>
      </c>
      <c r="B1" s="127"/>
      <c r="C1" s="127"/>
      <c r="D1" s="127"/>
      <c r="E1" s="127"/>
      <c r="F1" s="127"/>
      <c r="G1" s="127"/>
      <c r="H1" s="127"/>
      <c r="I1" s="127"/>
      <c r="J1" s="127"/>
      <c r="K1" s="127"/>
      <c r="L1" s="127"/>
    </row>
    <row r="2" spans="1:12" ht="15.6" x14ac:dyDescent="0.3">
      <c r="A2" s="127" t="s">
        <v>34</v>
      </c>
      <c r="B2" s="127"/>
      <c r="C2" s="127"/>
      <c r="D2" s="127"/>
      <c r="E2" s="127"/>
      <c r="F2" s="127"/>
      <c r="G2" s="127"/>
      <c r="H2" s="127"/>
      <c r="I2" s="127"/>
      <c r="J2" s="127"/>
      <c r="K2" s="127"/>
      <c r="L2" s="127"/>
    </row>
    <row r="3" spans="1:12" ht="15.6" x14ac:dyDescent="0.3">
      <c r="A3" s="127" t="s">
        <v>18</v>
      </c>
      <c r="B3" s="127"/>
      <c r="C3" s="127"/>
      <c r="D3" s="127"/>
      <c r="E3" s="127"/>
      <c r="F3" s="127"/>
      <c r="G3" s="127"/>
      <c r="H3" s="127"/>
      <c r="I3" s="127"/>
      <c r="J3" s="127"/>
      <c r="K3" s="127"/>
      <c r="L3" s="127"/>
    </row>
    <row r="4" spans="1:12" ht="27.75" customHeight="1" x14ac:dyDescent="0.3">
      <c r="A4" s="127"/>
      <c r="B4" s="127"/>
      <c r="C4" s="127"/>
      <c r="D4" s="127"/>
      <c r="E4" s="127"/>
      <c r="F4" s="127"/>
      <c r="G4" s="127"/>
      <c r="H4" s="127"/>
      <c r="I4" s="127"/>
      <c r="J4" s="127"/>
    </row>
    <row r="5" spans="1:12" ht="23.25" customHeight="1" x14ac:dyDescent="0.25">
      <c r="A5" s="12" t="s">
        <v>0</v>
      </c>
      <c r="B5" s="14"/>
      <c r="C5" s="122" t="str">
        <f>' Accting USE Data Entry Form'!D5</f>
        <v>Chart Energy &amp; Chemicals, Inc</v>
      </c>
      <c r="D5" s="122"/>
      <c r="E5" s="122"/>
      <c r="F5" s="122"/>
      <c r="G5" s="122"/>
      <c r="H5" s="33"/>
      <c r="I5" s="14"/>
      <c r="J5" s="15"/>
      <c r="K5" s="16" t="s">
        <v>28</v>
      </c>
      <c r="L5" s="89" t="s">
        <v>47</v>
      </c>
    </row>
    <row r="6" spans="1:12" ht="24.75" customHeight="1" x14ac:dyDescent="0.25">
      <c r="G6" s="14"/>
      <c r="H6" s="14"/>
    </row>
    <row r="7" spans="1:12" x14ac:dyDescent="0.25">
      <c r="A7" s="13" t="s">
        <v>2</v>
      </c>
      <c r="B7" s="14"/>
      <c r="C7" s="24" t="str">
        <f>' Accting USE Data Entry Form'!$D$7</f>
        <v>JSA-18-D0451</v>
      </c>
      <c r="D7" s="24"/>
      <c r="E7" s="88"/>
      <c r="F7" s="24"/>
      <c r="G7" s="90" t="s">
        <v>41</v>
      </c>
      <c r="H7" s="33" t="str">
        <f>' Accting USE Data Entry Form'!$D$9</f>
        <v>Ted Peshehonoff</v>
      </c>
      <c r="I7" s="33"/>
      <c r="J7" s="17" t="s">
        <v>45</v>
      </c>
      <c r="K7" s="73">
        <f>' Accting USE Data Entry Form'!O5</f>
        <v>43373</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123">
        <f>' Accting USE Data Entry Form'!A11</f>
        <v>1</v>
      </c>
      <c r="B10" s="124"/>
      <c r="C10" s="118">
        <f>IF(' Accting USE Data Entry Form'!D11&gt;0,' Accting USE Data Entry Form'!D11,0)</f>
        <v>1</v>
      </c>
      <c r="D10" s="125"/>
      <c r="E10" s="126" t="str">
        <f>IF($L$5="yes","X"," ")</f>
        <v xml:space="preserve"> </v>
      </c>
      <c r="F10" s="124"/>
      <c r="G10" s="130" t="str">
        <f>IF(' Accting USE Data Entry Form'!B11&gt;0,' Accting USE Data Entry Form'!B11,"")</f>
        <v>Brazed Aluminum Plate-Fin Heat Exchanger</v>
      </c>
      <c r="H10" s="130"/>
      <c r="I10" s="130"/>
      <c r="J10" s="130"/>
      <c r="K10" s="130"/>
      <c r="L10" s="130"/>
    </row>
    <row r="11" spans="1:12" ht="13.2" customHeight="1" x14ac:dyDescent="0.25">
      <c r="A11" s="91"/>
      <c r="C11" s="118"/>
      <c r="D11" s="37"/>
      <c r="E11" s="36"/>
      <c r="G11" s="131" t="str">
        <f>IF(' Accting USE Data Entry Form'!B12&gt;0,' Accting USE Data Entry Form'!B12,"")</f>
        <v/>
      </c>
      <c r="H11" s="131"/>
      <c r="I11" s="131"/>
      <c r="J11" s="131"/>
      <c r="K11" s="131"/>
      <c r="L11" s="131"/>
    </row>
    <row r="12" spans="1:12" ht="13.2" customHeight="1" x14ac:dyDescent="0.25">
      <c r="A12" s="91"/>
      <c r="C12" s="68"/>
      <c r="D12" s="37"/>
      <c r="E12" s="36"/>
      <c r="G12" s="131" t="str">
        <f>IF(' Accting USE Data Entry Form'!B13&gt;0,' Accting USE Data Entry Form'!B13,"")</f>
        <v/>
      </c>
      <c r="H12" s="132"/>
      <c r="I12" s="132"/>
      <c r="J12" s="132"/>
      <c r="K12" s="132"/>
      <c r="L12" s="132"/>
    </row>
    <row r="13" spans="1:12" ht="20.25" customHeight="1" x14ac:dyDescent="0.25">
      <c r="A13" s="92" t="s">
        <v>30</v>
      </c>
      <c r="B13" s="10"/>
      <c r="C13" s="7"/>
      <c r="D13" s="7"/>
      <c r="E13" s="8"/>
      <c r="F13" s="7"/>
      <c r="G13" s="7"/>
      <c r="H13" s="109" t="s">
        <v>59</v>
      </c>
      <c r="I13" s="6"/>
      <c r="J13" s="23"/>
      <c r="K13" s="6"/>
      <c r="L13" s="110">
        <v>43364</v>
      </c>
    </row>
    <row r="14" spans="1:12" ht="23.25" customHeight="1" x14ac:dyDescent="0.25">
      <c r="A14" s="10"/>
      <c r="B14" s="10"/>
      <c r="C14" s="10"/>
      <c r="D14" s="10"/>
      <c r="E14" s="93"/>
      <c r="F14" s="128" t="s">
        <v>31</v>
      </c>
      <c r="G14" s="129"/>
      <c r="H14" s="129"/>
      <c r="I14" s="129"/>
      <c r="J14" s="129"/>
      <c r="K14" s="94"/>
      <c r="L14" s="94" t="s">
        <v>3</v>
      </c>
    </row>
    <row r="15" spans="1:12" x14ac:dyDescent="0.25">
      <c r="A15" s="92" t="s">
        <v>29</v>
      </c>
      <c r="B15" s="10"/>
      <c r="C15" s="10"/>
      <c r="D15" s="10"/>
      <c r="E15" s="93"/>
      <c r="F15" s="7"/>
      <c r="G15" s="7"/>
      <c r="H15" s="109" t="s">
        <v>60</v>
      </c>
      <c r="I15" s="6"/>
      <c r="J15" s="23"/>
      <c r="K15" s="6"/>
      <c r="L15" s="110">
        <v>43364</v>
      </c>
    </row>
    <row r="16" spans="1:12" ht="23.25" customHeight="1" x14ac:dyDescent="0.25">
      <c r="A16" s="10"/>
      <c r="B16" s="10"/>
      <c r="C16" s="10"/>
      <c r="D16" s="10"/>
      <c r="E16" s="93"/>
      <c r="F16" s="7"/>
      <c r="G16" s="7"/>
      <c r="H16" s="7"/>
      <c r="I16" s="7"/>
      <c r="J16" s="9" t="s">
        <v>32</v>
      </c>
      <c r="K16" s="94"/>
      <c r="L16" s="94" t="s">
        <v>3</v>
      </c>
    </row>
    <row r="17" spans="1:12" ht="15.75" customHeight="1" x14ac:dyDescent="0.25">
      <c r="A17" s="92"/>
      <c r="B17" s="10"/>
      <c r="C17" s="10"/>
      <c r="D17" s="10"/>
      <c r="E17" s="93"/>
      <c r="F17" s="7"/>
      <c r="G17" s="7"/>
      <c r="H17" s="7"/>
      <c r="I17" s="7"/>
      <c r="J17" s="9"/>
      <c r="K17" s="94"/>
      <c r="L17" s="94"/>
    </row>
    <row r="18" spans="1:12" ht="23.25" customHeight="1" x14ac:dyDescent="0.25">
      <c r="A18" s="10"/>
      <c r="B18" s="10"/>
      <c r="C18" s="10"/>
      <c r="D18" s="10"/>
      <c r="E18" s="93"/>
      <c r="F18" s="7"/>
      <c r="G18" s="7"/>
      <c r="H18" s="7"/>
      <c r="I18" s="7"/>
      <c r="J18" s="9"/>
      <c r="K18" s="94"/>
      <c r="L18" s="10"/>
    </row>
    <row r="19" spans="1:12" ht="15.75" customHeight="1" x14ac:dyDescent="0.25">
      <c r="A19" s="95" t="s">
        <v>25</v>
      </c>
      <c r="B19" s="95"/>
      <c r="C19" s="95"/>
      <c r="D19" s="95"/>
      <c r="E19" s="96"/>
      <c r="F19" s="97"/>
      <c r="G19" s="97"/>
      <c r="H19" s="97"/>
      <c r="I19" s="97"/>
      <c r="J19" s="98"/>
      <c r="K19" s="99"/>
      <c r="L19" s="95"/>
    </row>
    <row r="20" spans="1:12" ht="27.75" customHeight="1" x14ac:dyDescent="0.25">
      <c r="A20" s="100"/>
      <c r="B20" s="100"/>
      <c r="C20" s="100"/>
      <c r="D20" s="100"/>
      <c r="E20" s="101"/>
      <c r="F20" s="102"/>
      <c r="G20" s="102"/>
      <c r="H20" s="102"/>
      <c r="I20" s="102"/>
      <c r="J20" s="103"/>
      <c r="K20" s="104"/>
      <c r="L20" s="100"/>
    </row>
    <row r="21" spans="1:12" x14ac:dyDescent="0.25">
      <c r="A21" s="105" t="s">
        <v>23</v>
      </c>
      <c r="B21" s="100"/>
      <c r="C21" s="100"/>
      <c r="D21" s="100"/>
      <c r="E21" s="101"/>
      <c r="F21" s="102"/>
      <c r="G21" s="102"/>
      <c r="H21" s="102"/>
      <c r="I21" s="26"/>
      <c r="J21" s="27"/>
      <c r="K21" s="26"/>
      <c r="L21" s="26"/>
    </row>
    <row r="22" spans="1:12" ht="23.25" customHeight="1" x14ac:dyDescent="0.25">
      <c r="A22" s="100"/>
      <c r="B22" s="100"/>
      <c r="C22" s="100"/>
      <c r="D22" s="100"/>
      <c r="E22" s="101"/>
      <c r="F22" s="102"/>
      <c r="G22" s="102"/>
      <c r="H22" s="102"/>
      <c r="I22" s="102"/>
      <c r="J22" s="103"/>
      <c r="K22" s="104" t="s">
        <v>3</v>
      </c>
      <c r="L22" s="100"/>
    </row>
    <row r="23" spans="1:12" x14ac:dyDescent="0.25">
      <c r="A23" s="105" t="s">
        <v>22</v>
      </c>
      <c r="B23" s="100"/>
      <c r="C23" s="100"/>
      <c r="D23" s="100"/>
      <c r="E23" s="101"/>
      <c r="F23" s="102"/>
      <c r="G23" s="26"/>
      <c r="H23" s="26"/>
      <c r="I23" s="26"/>
      <c r="J23" s="27"/>
      <c r="K23" s="26"/>
      <c r="L23" s="26"/>
    </row>
    <row r="24" spans="1:12" ht="16.5" customHeight="1" x14ac:dyDescent="0.25">
      <c r="A24" s="100"/>
      <c r="B24" s="100"/>
      <c r="C24" s="100"/>
      <c r="D24" s="100"/>
      <c r="E24" s="101"/>
      <c r="F24" s="100"/>
      <c r="G24" s="100"/>
      <c r="H24" s="100"/>
      <c r="I24" s="100"/>
      <c r="J24" s="104"/>
      <c r="K24" s="104" t="s">
        <v>3</v>
      </c>
      <c r="L24" s="100"/>
    </row>
    <row r="25" spans="1:12" x14ac:dyDescent="0.25">
      <c r="A25" s="100"/>
      <c r="B25" s="100"/>
      <c r="C25" s="100"/>
      <c r="D25" s="100"/>
      <c r="E25" s="101"/>
      <c r="F25" s="100"/>
      <c r="G25" s="100"/>
      <c r="H25" s="100"/>
      <c r="I25" s="100"/>
      <c r="J25" s="100"/>
      <c r="K25" s="100"/>
      <c r="L25" s="100"/>
    </row>
  </sheetData>
  <sheetProtection selectLockedCells="1"/>
  <mergeCells count="8">
    <mergeCell ref="A4:J4"/>
    <mergeCell ref="A1:L1"/>
    <mergeCell ref="A2:L2"/>
    <mergeCell ref="A3:L3"/>
    <mergeCell ref="F14:J14"/>
    <mergeCell ref="G10:L10"/>
    <mergeCell ref="G11:L11"/>
    <mergeCell ref="G12:L12"/>
  </mergeCells>
  <phoneticPr fontId="8" type="noConversion"/>
  <conditionalFormatting sqref="E10:E12">
    <cfRule type="expression" dxfId="6" priority="8">
      <formula>$L$5="no"</formula>
    </cfRule>
  </conditionalFormatting>
  <conditionalFormatting sqref="C10:C12">
    <cfRule type="expression" dxfId="5" priority="6">
      <formula>$L$5="yes"</formula>
    </cfRule>
  </conditionalFormatting>
  <dataValidations count="1">
    <dataValidation allowBlank="1" sqref="K7 C10:C12"/>
  </dataValidations>
  <printOptions horizontalCentered="1"/>
  <pageMargins left="0.5" right="0.5" top="0.5" bottom="0.5" header="0.5" footer="0.5"/>
  <pageSetup scale="62" orientation="portrait" r:id="rId1"/>
  <headerFooter alignWithMargins="0">
    <oddFooter>&amp;L&amp;8&amp;Z&amp;F</oddFooter>
  </headerFooter>
  <ignoredErrors>
    <ignoredError sqref="C9 H7 C7 C10 G10:L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8"/>
      <c r="B1" s="138"/>
      <c r="C1" s="138"/>
      <c r="D1" s="138"/>
      <c r="E1" s="138"/>
      <c r="F1" s="138"/>
      <c r="G1" s="138"/>
      <c r="H1" s="138"/>
    </row>
    <row r="2" spans="1:11" ht="15.6" x14ac:dyDescent="0.3">
      <c r="A2" s="139" t="s">
        <v>4</v>
      </c>
      <c r="B2" s="139"/>
      <c r="C2" s="139"/>
      <c r="D2" s="139"/>
      <c r="E2" s="139"/>
      <c r="F2" s="139"/>
      <c r="G2" s="139"/>
      <c r="H2" s="139"/>
      <c r="I2" s="139"/>
      <c r="J2" s="139"/>
    </row>
    <row r="3" spans="1:11" ht="15.6" x14ac:dyDescent="0.3">
      <c r="A3" s="139" t="s">
        <v>34</v>
      </c>
      <c r="B3" s="139"/>
      <c r="C3" s="139"/>
      <c r="D3" s="139"/>
      <c r="E3" s="139"/>
      <c r="F3" s="139"/>
      <c r="G3" s="139"/>
      <c r="H3" s="139"/>
      <c r="I3" s="139"/>
      <c r="J3" s="139"/>
    </row>
    <row r="4" spans="1:11" ht="15.6" x14ac:dyDescent="0.3">
      <c r="A4" s="139" t="s">
        <v>44</v>
      </c>
      <c r="B4" s="139"/>
      <c r="C4" s="139"/>
      <c r="D4" s="139"/>
      <c r="E4" s="139"/>
      <c r="F4" s="139"/>
      <c r="G4" s="139"/>
      <c r="H4" s="139"/>
      <c r="I4" s="139"/>
      <c r="J4" s="139"/>
    </row>
    <row r="6" spans="1:11" ht="30.75" customHeight="1" x14ac:dyDescent="0.25">
      <c r="A6" s="133" t="s">
        <v>37</v>
      </c>
      <c r="B6" s="134"/>
      <c r="C6" s="134"/>
      <c r="D6" s="134"/>
      <c r="E6" s="134"/>
      <c r="F6" s="134"/>
      <c r="G6" s="134"/>
      <c r="H6" s="134"/>
      <c r="I6" s="134"/>
      <c r="J6" s="134"/>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3" t="s">
        <v>36</v>
      </c>
      <c r="B10" s="134"/>
      <c r="C10" s="134"/>
      <c r="D10" s="134"/>
      <c r="E10" s="134"/>
      <c r="F10" s="134"/>
      <c r="G10" s="134"/>
      <c r="H10" s="134"/>
      <c r="I10" s="134"/>
      <c r="J10" s="134"/>
    </row>
    <row r="11" spans="1:11" ht="65.25" customHeight="1" x14ac:dyDescent="0.25">
      <c r="B11" s="133" t="s">
        <v>46</v>
      </c>
      <c r="C11" s="134"/>
      <c r="D11" s="134"/>
      <c r="E11" s="134"/>
      <c r="F11" s="134"/>
      <c r="G11" s="134"/>
      <c r="H11" s="134"/>
      <c r="I11" s="134"/>
      <c r="J11" s="32"/>
      <c r="K11" s="32"/>
    </row>
    <row r="12" spans="1:11" ht="19.5" customHeight="1" x14ac:dyDescent="0.25">
      <c r="A12" s="11"/>
      <c r="B12" s="11"/>
      <c r="C12" s="11"/>
      <c r="D12" s="11"/>
      <c r="E12" s="11"/>
      <c r="F12" s="11"/>
      <c r="G12" s="11"/>
      <c r="H12" s="11"/>
    </row>
    <row r="13" spans="1:11" ht="43.5" customHeight="1" x14ac:dyDescent="0.25">
      <c r="A13" s="133" t="s">
        <v>43</v>
      </c>
      <c r="B13" s="133"/>
      <c r="C13" s="133"/>
      <c r="D13" s="133"/>
      <c r="E13" s="133"/>
      <c r="F13" s="133"/>
      <c r="G13" s="133"/>
      <c r="H13" s="133"/>
      <c r="I13" s="133"/>
      <c r="J13" s="133"/>
    </row>
    <row r="14" spans="1:11" ht="19.5" customHeight="1" x14ac:dyDescent="0.25">
      <c r="A14" s="11"/>
      <c r="B14" s="11"/>
      <c r="C14" s="11"/>
      <c r="D14" s="11"/>
      <c r="E14" s="11"/>
      <c r="F14" s="11"/>
      <c r="G14" s="11"/>
      <c r="H14" s="11"/>
    </row>
    <row r="15" spans="1:11" ht="54.75" customHeight="1" x14ac:dyDescent="0.25">
      <c r="A15" s="133" t="s">
        <v>38</v>
      </c>
      <c r="B15" s="136"/>
      <c r="C15" s="136"/>
      <c r="D15" s="136"/>
      <c r="E15" s="136"/>
      <c r="F15" s="136"/>
      <c r="G15" s="136"/>
      <c r="H15" s="136"/>
      <c r="I15" s="136"/>
      <c r="J15" s="136"/>
    </row>
    <row r="16" spans="1:11" ht="19.5" customHeight="1" x14ac:dyDescent="0.25"/>
    <row r="17" spans="1:10" ht="39" customHeight="1" x14ac:dyDescent="0.25">
      <c r="A17" s="135" t="s">
        <v>39</v>
      </c>
      <c r="B17" s="137"/>
      <c r="C17" s="137"/>
      <c r="D17" s="137"/>
      <c r="E17" s="137"/>
      <c r="F17" s="137"/>
      <c r="G17" s="137"/>
      <c r="H17" s="137"/>
      <c r="I17" s="137"/>
      <c r="J17" s="137"/>
    </row>
    <row r="18" spans="1:10" ht="19.5" customHeight="1" x14ac:dyDescent="0.25"/>
    <row r="19" spans="1:10" ht="56.25" customHeight="1" x14ac:dyDescent="0.25">
      <c r="A19" s="135" t="s">
        <v>40</v>
      </c>
      <c r="B19" s="137"/>
      <c r="C19" s="137"/>
      <c r="D19" s="137"/>
      <c r="E19" s="137"/>
      <c r="F19" s="137"/>
      <c r="G19" s="137"/>
      <c r="H19" s="137"/>
      <c r="I19" s="137"/>
      <c r="J19" s="137"/>
    </row>
    <row r="20" spans="1:10" ht="20.25" customHeight="1" x14ac:dyDescent="0.25"/>
    <row r="21" spans="1:10" ht="27.75" customHeight="1" x14ac:dyDescent="0.25">
      <c r="A21" s="135" t="s">
        <v>20</v>
      </c>
      <c r="B21" s="135"/>
      <c r="C21" s="135"/>
      <c r="D21" s="135"/>
      <c r="E21" s="135"/>
      <c r="F21" s="135"/>
      <c r="G21" s="135"/>
      <c r="H21" s="135"/>
      <c r="I21" s="135"/>
      <c r="J21" s="135"/>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F12" sqref="F12"/>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20" ht="15.6" x14ac:dyDescent="0.3">
      <c r="A1" s="139" t="s">
        <v>4</v>
      </c>
      <c r="B1" s="140"/>
      <c r="C1" s="140"/>
      <c r="D1" s="140"/>
      <c r="E1" s="140"/>
      <c r="F1" s="140"/>
      <c r="G1" s="140"/>
      <c r="H1" s="140"/>
      <c r="I1" s="140"/>
      <c r="J1" s="140"/>
      <c r="K1" s="140"/>
      <c r="L1" s="140"/>
      <c r="M1" s="140"/>
      <c r="N1" s="140"/>
      <c r="O1" s="140"/>
      <c r="P1" s="140"/>
      <c r="Q1" s="140"/>
    </row>
    <row r="2" spans="1:20" ht="15.6" x14ac:dyDescent="0.3">
      <c r="A2" s="139" t="s">
        <v>9</v>
      </c>
      <c r="B2" s="140"/>
      <c r="C2" s="140"/>
      <c r="D2" s="140"/>
      <c r="E2" s="140"/>
      <c r="F2" s="140"/>
      <c r="G2" s="140"/>
      <c r="H2" s="140"/>
      <c r="I2" s="140"/>
      <c r="J2" s="140"/>
      <c r="K2" s="140"/>
      <c r="L2" s="140"/>
      <c r="M2" s="140"/>
      <c r="N2" s="140"/>
      <c r="O2" s="140"/>
      <c r="P2" s="140"/>
      <c r="Q2" s="140"/>
    </row>
    <row r="3" spans="1:20" ht="15.6" x14ac:dyDescent="0.3">
      <c r="A3" s="139" t="s">
        <v>19</v>
      </c>
      <c r="B3" s="140"/>
      <c r="C3" s="140"/>
      <c r="D3" s="140"/>
      <c r="E3" s="140"/>
      <c r="F3" s="140"/>
      <c r="G3" s="140"/>
      <c r="H3" s="140"/>
      <c r="I3" s="140"/>
      <c r="J3" s="140"/>
      <c r="K3" s="140"/>
      <c r="L3" s="140"/>
      <c r="M3" s="140"/>
      <c r="N3" s="140"/>
      <c r="O3" s="140"/>
      <c r="P3" s="140"/>
      <c r="Q3" s="140"/>
    </row>
    <row r="4" spans="1:20" ht="13.8" x14ac:dyDescent="0.25">
      <c r="D4" s="86"/>
    </row>
    <row r="5" spans="1:20" ht="26.4" x14ac:dyDescent="0.25">
      <c r="A5" s="38" t="s">
        <v>0</v>
      </c>
      <c r="C5" s="1"/>
      <c r="D5" s="122" t="s">
        <v>56</v>
      </c>
      <c r="E5" s="122"/>
      <c r="F5" s="122"/>
      <c r="G5" s="122"/>
      <c r="H5" s="122"/>
      <c r="I5" s="49"/>
      <c r="J5" s="8"/>
      <c r="K5" s="117"/>
      <c r="L5" s="2" t="s">
        <v>26</v>
      </c>
      <c r="O5" s="106">
        <v>43373</v>
      </c>
    </row>
    <row r="6" spans="1:20" ht="13.8" x14ac:dyDescent="0.25">
      <c r="A6" s="52"/>
      <c r="C6" s="1"/>
      <c r="D6" s="86"/>
      <c r="I6" s="44"/>
      <c r="L6" s="2"/>
      <c r="O6" s="143" t="s">
        <v>6</v>
      </c>
    </row>
    <row r="7" spans="1:20" ht="26.4" x14ac:dyDescent="0.25">
      <c r="A7" s="38" t="s">
        <v>2</v>
      </c>
      <c r="C7" s="1"/>
      <c r="D7" s="145" t="s">
        <v>57</v>
      </c>
      <c r="E7" s="145"/>
      <c r="F7" s="145"/>
      <c r="G7" s="145"/>
      <c r="H7" s="145"/>
      <c r="L7" s="2"/>
      <c r="M7" s="48" t="s">
        <v>16</v>
      </c>
      <c r="O7" s="144"/>
    </row>
    <row r="8" spans="1:20" x14ac:dyDescent="0.25">
      <c r="B8" s="44"/>
      <c r="C8" s="74"/>
      <c r="D8" s="8"/>
      <c r="E8" s="7"/>
      <c r="F8" s="7"/>
      <c r="G8" s="7"/>
      <c r="H8" s="8"/>
      <c r="L8" s="2"/>
      <c r="M8" s="39"/>
      <c r="O8" s="44"/>
    </row>
    <row r="9" spans="1:20" ht="13.8" x14ac:dyDescent="0.25">
      <c r="A9" s="76" t="s">
        <v>41</v>
      </c>
      <c r="B9" s="44"/>
      <c r="C9" s="74"/>
      <c r="D9" s="145" t="s">
        <v>55</v>
      </c>
      <c r="E9" s="145"/>
      <c r="F9" s="145"/>
      <c r="G9" s="145"/>
      <c r="H9" s="145"/>
      <c r="L9" s="5" t="s">
        <v>17</v>
      </c>
      <c r="M9" s="39"/>
      <c r="O9" s="45"/>
    </row>
    <row r="10" spans="1:20"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20" ht="14.4" x14ac:dyDescent="0.25">
      <c r="A11" s="108">
        <v>1</v>
      </c>
      <c r="B11" s="119" t="s">
        <v>58</v>
      </c>
      <c r="C11" s="120">
        <v>43308</v>
      </c>
      <c r="D11" s="114">
        <v>1</v>
      </c>
      <c r="E11" s="62" t="s">
        <v>27</v>
      </c>
      <c r="F11" s="121">
        <v>116000</v>
      </c>
      <c r="G11" s="85"/>
      <c r="H11" s="79" t="s">
        <v>10</v>
      </c>
      <c r="I11" s="80">
        <f>D11*F11</f>
        <v>116000</v>
      </c>
      <c r="J11" s="81"/>
      <c r="K11" s="82">
        <f>+I11</f>
        <v>116000</v>
      </c>
      <c r="L11" s="83" t="s">
        <v>12</v>
      </c>
      <c r="M11" s="80">
        <f>K11-O11</f>
        <v>116000</v>
      </c>
      <c r="N11" s="65" t="s">
        <v>12</v>
      </c>
      <c r="O11" s="64">
        <f>SUMIF(Table3[Description],' Accting USE Data Entry Form'!$B11,Table3[Invoice Amount])</f>
        <v>0</v>
      </c>
      <c r="P11" s="65" t="s">
        <v>10</v>
      </c>
      <c r="Q11" s="66">
        <f>+K11-M11-O11</f>
        <v>0</v>
      </c>
    </row>
    <row r="12" spans="1:20" ht="14.4" x14ac:dyDescent="0.25">
      <c r="A12" s="108"/>
      <c r="B12" s="115"/>
      <c r="C12" s="113"/>
      <c r="D12" s="114"/>
      <c r="E12" s="62" t="s">
        <v>27</v>
      </c>
      <c r="F12" s="112"/>
      <c r="G12" s="85"/>
      <c r="H12" s="79" t="s">
        <v>10</v>
      </c>
      <c r="I12" s="84">
        <f>D12*F12</f>
        <v>0</v>
      </c>
      <c r="J12" s="81"/>
      <c r="K12" s="82">
        <f>+I12</f>
        <v>0</v>
      </c>
      <c r="L12" s="83" t="s">
        <v>12</v>
      </c>
      <c r="M12" s="80">
        <f>K12-O12</f>
        <v>0</v>
      </c>
      <c r="N12" s="65" t="s">
        <v>12</v>
      </c>
      <c r="O12" s="64">
        <f>SUMIF(Table3[Description],' Accting USE Data Entry Form'!$B12,Table3[Invoice Amount])</f>
        <v>0</v>
      </c>
      <c r="P12" s="65" t="s">
        <v>10</v>
      </c>
      <c r="Q12" s="66">
        <f>+K12-M12-O12</f>
        <v>0</v>
      </c>
      <c r="S12" s="116">
        <f>R12-M12</f>
        <v>0</v>
      </c>
      <c r="T12">
        <v>0</v>
      </c>
    </row>
    <row r="13" spans="1:20" x14ac:dyDescent="0.25">
      <c r="A13" s="108"/>
      <c r="B13" s="87" t="s">
        <v>54</v>
      </c>
      <c r="C13" s="75"/>
      <c r="D13" s="67"/>
      <c r="E13" s="25" t="s">
        <v>27</v>
      </c>
      <c r="F13" s="61"/>
      <c r="G13" s="85"/>
      <c r="H13" s="79" t="s">
        <v>10</v>
      </c>
      <c r="I13" s="84">
        <f>D13*F13</f>
        <v>0</v>
      </c>
      <c r="J13" s="81"/>
      <c r="K13" s="82">
        <f>+I13</f>
        <v>0</v>
      </c>
      <c r="L13" s="83" t="s">
        <v>12</v>
      </c>
      <c r="M13" s="80">
        <f>K13-O13</f>
        <v>0</v>
      </c>
      <c r="N13" s="65" t="s">
        <v>12</v>
      </c>
      <c r="O13" s="64">
        <f>SUMIF(Table3[Description],' Accting USE Data Entry Form'!$B13,Table3[Invoice Amount])</f>
        <v>0</v>
      </c>
      <c r="P13" s="65" t="s">
        <v>10</v>
      </c>
      <c r="Q13" s="66">
        <f>+K13-M13-O13</f>
        <v>0</v>
      </c>
      <c r="S13" s="116">
        <f>R13-M13</f>
        <v>0</v>
      </c>
      <c r="T13">
        <v>0</v>
      </c>
    </row>
    <row r="14" spans="1:20" x14ac:dyDescent="0.25">
      <c r="A14" s="54"/>
      <c r="D14" s="55">
        <f>I14/F14</f>
        <v>1</v>
      </c>
      <c r="E14" s="56"/>
      <c r="F14" s="57">
        <f>SUM(F11:F13)</f>
        <v>116000</v>
      </c>
      <c r="G14" s="56"/>
      <c r="H14" s="41"/>
      <c r="I14" s="57">
        <f>SUM(I11:I13)</f>
        <v>116000</v>
      </c>
      <c r="J14" s="41"/>
      <c r="K14" s="57">
        <f>SUM(K11:K13)</f>
        <v>116000</v>
      </c>
      <c r="L14" s="56"/>
      <c r="M14" s="57">
        <f>SUM(M11:M13)</f>
        <v>116000</v>
      </c>
      <c r="N14" s="56"/>
      <c r="O14" s="57">
        <f>SUM(O11:O13)</f>
        <v>0</v>
      </c>
      <c r="P14" s="56"/>
      <c r="Q14" s="57">
        <f>SUM(Q11:Q13)</f>
        <v>0</v>
      </c>
    </row>
    <row r="15" spans="1:20" x14ac:dyDescent="0.25">
      <c r="H15" s="40"/>
      <c r="J15" s="40"/>
    </row>
    <row r="16" spans="1:20" x14ac:dyDescent="0.25">
      <c r="F16" s="116"/>
      <c r="H16" s="40"/>
      <c r="J16" s="40"/>
    </row>
    <row r="17" spans="1:15" ht="13.8" thickBot="1" x14ac:dyDescent="0.3">
      <c r="A17" s="43" t="s">
        <v>7</v>
      </c>
      <c r="F17" s="141" t="s">
        <v>55</v>
      </c>
      <c r="G17" s="142"/>
      <c r="H17" s="142"/>
      <c r="I17" s="142"/>
      <c r="J17" s="142"/>
      <c r="K17" s="142"/>
      <c r="L17" s="142"/>
      <c r="M17" s="142"/>
      <c r="N17" s="10"/>
      <c r="O17" s="78">
        <f>O5</f>
        <v>43373</v>
      </c>
    </row>
    <row r="18" spans="1:15" x14ac:dyDescent="0.25">
      <c r="H18" s="2"/>
      <c r="I18" s="44"/>
      <c r="J18" s="2"/>
      <c r="K18" s="4"/>
      <c r="O18" s="46" t="s">
        <v>3</v>
      </c>
    </row>
    <row r="19" spans="1:15" x14ac:dyDescent="0.25">
      <c r="H19" s="2"/>
      <c r="I19" s="44"/>
      <c r="J19" s="2"/>
      <c r="K19" s="4"/>
      <c r="O19" s="46"/>
    </row>
    <row r="20" spans="1:15" x14ac:dyDescent="0.25">
      <c r="A20" s="43" t="s">
        <v>8</v>
      </c>
      <c r="H20" s="2"/>
      <c r="I20" s="49"/>
      <c r="J20" s="7"/>
      <c r="K20" s="9"/>
      <c r="L20" s="10"/>
      <c r="M20" s="47"/>
      <c r="N20" s="10"/>
      <c r="O20" s="47"/>
    </row>
    <row r="21" spans="1:15" x14ac:dyDescent="0.25">
      <c r="O21" s="46" t="s">
        <v>3</v>
      </c>
    </row>
  </sheetData>
  <sheetProtection selectLockedCells="1"/>
  <mergeCells count="7">
    <mergeCell ref="A1:Q1"/>
    <mergeCell ref="A2:Q2"/>
    <mergeCell ref="A3:Q3"/>
    <mergeCell ref="F17:M17"/>
    <mergeCell ref="O6:O7"/>
    <mergeCell ref="D7:H7"/>
    <mergeCell ref="D9:H9"/>
  </mergeCells>
  <phoneticPr fontId="8" type="noConversion"/>
  <dataValidations count="1">
    <dataValidation type="list" allowBlank="1" showInputMessage="1" showErrorMessage="1" error="Must choose from Drop Down Menu" sqref="B11:B12">
      <formula1>$B$11:$B$13</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13 M13:M14 I13:I14 I11 M11 O1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Form'!$B$11:$B$13</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2018-09-21T20:22:31Z</dcterms:modified>
</cp:coreProperties>
</file>