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8  subcontracts\18-C0761 - Pesh- LCLSII 2K CB Linde\H. PERFORMANCE &amp; PAYMENTS\H.2 Invoices, Payment Vouchers\"/>
    </mc:Choice>
  </mc:AlternateContent>
  <bookViews>
    <workbookView xWindow="475" yWindow="163" windowWidth="11357" windowHeight="8328"/>
  </bookViews>
  <sheets>
    <sheet name="Form" sheetId="1" r:id="rId1"/>
    <sheet name="Process" sheetId="4" r:id="rId2"/>
    <sheet name=" Accting USE Data Entry Form" sheetId="3" r:id="rId3"/>
    <sheet name="List" sheetId="5" r:id="rId4"/>
  </sheets>
  <externalReferences>
    <externalReference r:id="rId5"/>
  </externalReferences>
  <definedNames>
    <definedName name="FNALDESPH3">[1]Details!$F$6</definedName>
  </definedNames>
  <calcPr calcId="162913"/>
</workbook>
</file>

<file path=xl/calcChain.xml><?xml version="1.0" encoding="utf-8"?>
<calcChain xmlns="http://schemas.openxmlformats.org/spreadsheetml/2006/main">
  <c r="G18" i="1" l="1"/>
  <c r="G17" i="1"/>
  <c r="C17" i="1"/>
  <c r="C18" i="1"/>
  <c r="A17" i="1"/>
  <c r="A18" i="1"/>
  <c r="M14" i="3"/>
  <c r="M16" i="3"/>
  <c r="M17" i="3"/>
  <c r="M18" i="3"/>
  <c r="I19" i="3"/>
  <c r="K19" i="3"/>
  <c r="M19" i="3"/>
  <c r="Q19" i="3" l="1"/>
  <c r="I14" i="3"/>
  <c r="F20" i="3"/>
  <c r="I18" i="3"/>
  <c r="K18" i="3" s="1"/>
  <c r="Q18" i="3" l="1"/>
  <c r="A15" i="1"/>
  <c r="C15" i="1"/>
  <c r="A16" i="1"/>
  <c r="C16" i="1"/>
  <c r="A11" i="1" l="1"/>
  <c r="A12" i="1"/>
  <c r="A13" i="1"/>
  <c r="A14" i="1"/>
  <c r="A10" i="1"/>
  <c r="G11" i="1"/>
  <c r="G12" i="1"/>
  <c r="G13" i="1"/>
  <c r="G14" i="1"/>
  <c r="G15" i="1"/>
  <c r="C12" i="1"/>
  <c r="C13" i="1"/>
  <c r="C14" i="1"/>
  <c r="G10" i="1" l="1"/>
  <c r="G16" i="1" l="1"/>
  <c r="I16" i="3"/>
  <c r="K16" i="3" s="1"/>
  <c r="H7" i="1"/>
  <c r="C7" i="1"/>
  <c r="K7" i="1"/>
  <c r="O23" i="3"/>
  <c r="C11" i="1"/>
  <c r="C10" i="1"/>
  <c r="I17" i="3"/>
  <c r="K17" i="3" s="1"/>
  <c r="I15" i="3"/>
  <c r="K14" i="3"/>
  <c r="I13" i="3"/>
  <c r="K13" i="3" s="1"/>
  <c r="I12" i="3"/>
  <c r="K12" i="3" s="1"/>
  <c r="I11" i="3"/>
  <c r="K11" i="3" s="1"/>
  <c r="E12" i="1"/>
  <c r="E11" i="1"/>
  <c r="E10" i="1"/>
  <c r="K15" i="3" l="1"/>
  <c r="M15" i="3" s="1"/>
  <c r="I20" i="3"/>
  <c r="Q16" i="3"/>
  <c r="Q14" i="3"/>
  <c r="M13" i="3"/>
  <c r="Q13" i="3" s="1"/>
  <c r="M12" i="3"/>
  <c r="Q12" i="3" s="1"/>
  <c r="D20" i="3"/>
  <c r="K20" i="3" l="1"/>
  <c r="Q17" i="3"/>
  <c r="O20" i="3"/>
  <c r="M11" i="3"/>
  <c r="M20" i="3" s="1"/>
  <c r="Q11" i="3" l="1"/>
  <c r="Q20" i="3" s="1"/>
</calcChain>
</file>

<file path=xl/sharedStrings.xml><?xml version="1.0" encoding="utf-8"?>
<sst xmlns="http://schemas.openxmlformats.org/spreadsheetml/2006/main" count="128" uniqueCount="65">
  <si>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</si>
  <si>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</si>
  <si>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</si>
  <si>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</si>
  <si>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</si>
  <si>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</si>
  <si>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</si>
  <si>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</si>
  <si>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</si>
  <si>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</si>
  <si>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</si>
  <si>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</si>
  <si>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</si>
  <si>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</si>
  <si>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</si>
  <si>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</si>
  <si>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</si>
  <si>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</si>
  <si>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</si>
  <si>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</si>
  <si>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</si>
  <si>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</si>
  <si>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</si>
  <si>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</si>
  <si>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</si>
  <si>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</si>
  <si>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</si>
  <si>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</si>
  <si>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</si>
  <si>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</si>
  <si>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</si>
  <si>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</si>
  <si>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</si>
  <si>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</si>
  <si>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</si>
  <si>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</si>
  <si>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</si>
  <si>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</si>
  <si>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</si>
  <si>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</si>
  <si>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</si>
  <si>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</si>
  <si>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</si>
  <si>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</si>
  <si>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</si>
  <si>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</si>
  <si>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</si>
  <si>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</si>
  <si>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</si>
  <si>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</si>
  <si>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</si>
  <si>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Ted Peshehonoff</t>
  </si>
  <si>
    <t>John Hogan</t>
  </si>
  <si>
    <t>Pre-fabrication meeting (Referred to as a Final Design Review (FDR) in the specification)</t>
  </si>
  <si>
    <t xml:space="preserve">Key Material Receipt at Vendor Facility </t>
  </si>
  <si>
    <t>Factory Acceptance Test Cold Box</t>
  </si>
  <si>
    <t>Delivered to Bldg 905 at SLAC</t>
  </si>
  <si>
    <t>Linde Engineering North America</t>
  </si>
  <si>
    <t>JSA-18-C0761</t>
  </si>
  <si>
    <t>Kelly Leitch</t>
  </si>
  <si>
    <t>Kickoff Meeting and initial material order</t>
  </si>
  <si>
    <t>Mod 001: Complete Top Weldment</t>
  </si>
  <si>
    <t>Mod 002: Vacuum weld seam for top plate to skirt</t>
  </si>
  <si>
    <t>Mod 003: Fab and Install Shipping Spts and Pipe Extensions</t>
  </si>
  <si>
    <t>Mod 004: Find and Fix leaks in GFE Top 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</si>
</sst>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indexed="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4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0" fontId="9" fillId="0" borderId="0" xfId="0" applyFont="1" applyAlignment="1">
      <alignment horizontal="left"/>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0" fillId="0" borderId="4" xfId="0" applyFill="1" applyBorder="1" applyAlignment="1">
      <alignment wrapText="1"/>
    </xf>
    <xf numFmtId="0" fontId="9" fillId="0" borderId="4" xfId="0" applyFont="1" applyFill="1" applyBorder="1" applyAlignment="1">
      <alignment wrapText="1"/>
    </xf>
    <xf numFmtId="44" fontId="21" fillId="0" borderId="9" xfId="16" applyFont="1" applyFill="1" applyBorder="1" applyAlignment="1">
      <alignment horizontal="center"/>
    </xf>
    <xf numFmtId="44" fontId="0" fillId="10" borderId="9" xfId="16" applyFont="1" applyFill="1" applyBorder="1" applyAlignment="1">
      <alignment horizontal="center"/>
    </xf>
    <xf numFmtId="14" fontId="20" fillId="0" borderId="5" xfId="0" applyNumberFormat="1" applyFont="1" applyFill="1" applyBorder="1" applyAlignment="1">
      <alignment horizontal="right" vertical="center" wrapText="1"/>
    </xf>
    <xf numFmtId="44" fontId="21" fillId="0" borderId="8" xfId="16" applyFont="1" applyFill="1" applyBorder="1" applyAlignment="1">
      <alignment horizontal="center"/>
    </xf>
    <xf numFmtId="14" fontId="9" fillId="0" borderId="1" xfId="0" applyNumberFormat="1" applyFont="1" applyBorder="1" applyAlignment="1">
      <alignment horizontal="right" wrapText="1"/>
    </xf>
    <xf numFmtId="0" fontId="9" fillId="6" borderId="1" xfId="0" applyFont="1" applyFill="1" applyBorder="1" applyAlignment="1" applyProtection="1">
      <alignment horizontal="center"/>
    </xf>
    <xf numFmtId="0" fontId="9" fillId="6" borderId="0" xfId="0" applyFont="1" applyFill="1" applyProtection="1"/>
    <xf numFmtId="10" fontId="9" fillId="6" borderId="1" xfId="1" applyNumberFormat="1" applyFont="1" applyFill="1" applyBorder="1" applyAlignment="1" applyProtection="1">
      <alignment horizontal="center"/>
    </xf>
    <xf numFmtId="10" fontId="9" fillId="6" borderId="0" xfId="1" applyNumberFormat="1" applyFont="1" applyFill="1" applyBorder="1" applyProtection="1"/>
    <xf numFmtId="0" fontId="9" fillId="6" borderId="2" xfId="1" applyNumberFormat="1" applyFont="1" applyFill="1" applyBorder="1" applyAlignment="1" applyProtection="1">
      <alignment horizontal="center"/>
    </xf>
    <xf numFmtId="0" fontId="0" fillId="6" borderId="1" xfId="0" applyFill="1" applyBorder="1" applyAlignment="1" applyProtection="1">
      <alignment horizontal="center"/>
    </xf>
    <xf numFmtId="10" fontId="13" fillId="6" borderId="1" xfId="1" applyNumberFormat="1" applyFont="1" applyFill="1" applyBorder="1" applyAlignment="1" applyProtection="1">
      <alignment horizontal="center"/>
    </xf>
    <xf numFmtId="10" fontId="0" fillId="6" borderId="0" xfId="1" applyNumberFormat="1" applyFont="1" applyFill="1" applyBorder="1" applyProtection="1"/>
    <xf numFmtId="0" fontId="0" fillId="6" borderId="0" xfId="0" applyFill="1" applyProtection="1"/>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6" borderId="2" xfId="0" applyFont="1" applyFill="1" applyBorder="1" applyAlignment="1" applyProtection="1">
      <alignment wrapText="1"/>
    </xf>
    <xf numFmtId="0" fontId="12" fillId="0" borderId="2" xfId="0" applyFont="1" applyBorder="1" applyAlignment="1" applyProtection="1">
      <alignment wrapText="1"/>
    </xf>
    <xf numFmtId="0" fontId="19" fillId="9" borderId="1" xfId="0" applyFont="1" applyFill="1" applyBorder="1" applyAlignment="1" applyProtection="1">
      <alignment horizontal="left"/>
      <protection locked="0"/>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numFmt numFmtId="19" formatCode="m/d/yyyy"/>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1" name="Table1" displayName="Table1" ref="D3:D63" totalsRowShown="0">
  <autoFilter ref="D3:D63"/>
  <tableColumns count="1">
    <tableColumn id="1" name="Date" dataDxfId="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tabSelected="1" zoomScaleNormal="100" workbookViewId="0">
      <selection activeCell="S18" sqref="S18"/>
    </sheetView>
  </sheetViews>
  <sheetFormatPr defaultColWidth="9.125" defaultRowHeight="12.9" x14ac:dyDescent="0.2"/>
  <cols>
    <col min="1" max="1" width="8.625" style="13" customWidth="1"/>
    <col min="2" max="2" width="3.625" style="13" customWidth="1"/>
    <col min="3" max="3" width="9.875" style="13" customWidth="1"/>
    <col min="4" max="4" width="3.375" style="13" customWidth="1"/>
    <col min="5" max="5" width="7.875" style="18" customWidth="1"/>
    <col min="6" max="6" width="3.625" style="13" customWidth="1"/>
    <col min="7" max="7" width="9.125" style="13" customWidth="1"/>
    <col min="8" max="8" width="11.5" style="13" customWidth="1"/>
    <col min="9" max="9" width="4.625" style="13" customWidth="1"/>
    <col min="10" max="10" width="14.5" style="13" customWidth="1"/>
    <col min="11" max="11" width="10.125" style="13" bestFit="1" customWidth="1"/>
    <col min="12" max="12" width="42.5" style="13" customWidth="1"/>
    <col min="13" max="16384" width="9.125" style="13"/>
  </cols>
  <sheetData>
    <row r="1" spans="1:12" ht="15.65" x14ac:dyDescent="0.25">
      <c r="A1" s="130" t="s">
        <v>4</v>
      </c>
      <c r="B1" s="130"/>
      <c r="C1" s="130"/>
      <c r="D1" s="130"/>
      <c r="E1" s="130"/>
      <c r="F1" s="130"/>
      <c r="G1" s="130"/>
      <c r="H1" s="130"/>
      <c r="I1" s="130"/>
      <c r="J1" s="130"/>
      <c r="K1" s="130"/>
      <c r="L1" s="130"/>
    </row>
    <row r="2" spans="1:12" ht="15.65" x14ac:dyDescent="0.25">
      <c r="A2" s="130" t="s">
        <v>34</v>
      </c>
      <c r="B2" s="130"/>
      <c r="C2" s="130"/>
      <c r="D2" s="130"/>
      <c r="E2" s="130"/>
      <c r="F2" s="130"/>
      <c r="G2" s="130"/>
      <c r="H2" s="130"/>
      <c r="I2" s="130"/>
      <c r="J2" s="130"/>
      <c r="K2" s="130"/>
      <c r="L2" s="130"/>
    </row>
    <row r="3" spans="1:12" ht="15.65" x14ac:dyDescent="0.25">
      <c r="A3" s="130" t="s">
        <v>18</v>
      </c>
      <c r="B3" s="130"/>
      <c r="C3" s="130"/>
      <c r="D3" s="130"/>
      <c r="E3" s="130"/>
      <c r="F3" s="130"/>
      <c r="G3" s="130"/>
      <c r="H3" s="130"/>
      <c r="I3" s="130"/>
      <c r="J3" s="130"/>
      <c r="K3" s="130"/>
      <c r="L3" s="130"/>
    </row>
    <row r="4" spans="1:12" ht="27.7" customHeight="1" x14ac:dyDescent="0.25">
      <c r="A4" s="130"/>
      <c r="B4" s="130"/>
      <c r="C4" s="130"/>
      <c r="D4" s="130"/>
      <c r="E4" s="130"/>
      <c r="F4" s="130"/>
      <c r="G4" s="130"/>
      <c r="H4" s="130"/>
      <c r="I4" s="130"/>
      <c r="J4" s="130"/>
    </row>
    <row r="5" spans="1:12" ht="23.3" customHeight="1" x14ac:dyDescent="0.25">
      <c r="A5" s="12" t="s">
        <v>0</v>
      </c>
      <c r="B5" s="14"/>
      <c r="C5" s="135" t="s">
        <v>57</v>
      </c>
      <c r="D5" s="135"/>
      <c r="E5" s="135"/>
      <c r="F5" s="135"/>
      <c r="G5" s="135"/>
      <c r="H5" s="33"/>
      <c r="I5" s="14"/>
      <c r="J5" s="15"/>
      <c r="K5" s="16" t="s">
        <v>28</v>
      </c>
      <c r="L5" s="80" t="s">
        <v>47</v>
      </c>
    </row>
    <row r="6" spans="1:12" ht="24.8" customHeight="1" x14ac:dyDescent="0.2">
      <c r="G6" s="14"/>
      <c r="H6" s="14"/>
    </row>
    <row r="7" spans="1:12" ht="13.6" x14ac:dyDescent="0.25">
      <c r="A7" s="13" t="s">
        <v>2</v>
      </c>
      <c r="B7" s="14"/>
      <c r="C7" s="24" t="str">
        <f>' Accting USE Data Entry Form'!$D$7</f>
        <v>JSA-18-C0761</v>
      </c>
      <c r="D7" s="24"/>
      <c r="E7" s="79"/>
      <c r="F7" s="24"/>
      <c r="G7" s="81" t="s">
        <v>41</v>
      </c>
      <c r="H7" s="33" t="str">
        <f>' Accting USE Data Entry Form'!$D$9</f>
        <v>Ted Peshehonoff</v>
      </c>
      <c r="I7" s="33"/>
      <c r="J7" s="17" t="s">
        <v>45</v>
      </c>
      <c r="K7" s="66">
        <f>' Accting USE Data Entry Form'!O5</f>
        <v>43677</v>
      </c>
      <c r="L7" s="24"/>
    </row>
    <row r="8" spans="1:12" x14ac:dyDescent="0.2">
      <c r="K8" s="18" t="s">
        <v>21</v>
      </c>
    </row>
    <row r="9" spans="1:12" s="20" customFormat="1" ht="34.5" customHeight="1" x14ac:dyDescent="0.2">
      <c r="A9" s="19" t="s">
        <v>1</v>
      </c>
      <c r="C9" s="31" t="s">
        <v>5</v>
      </c>
      <c r="D9" s="34"/>
      <c r="E9" s="35" t="s">
        <v>42</v>
      </c>
      <c r="G9" s="28" t="s">
        <v>33</v>
      </c>
      <c r="H9" s="21"/>
      <c r="I9" s="22"/>
      <c r="J9" s="22"/>
      <c r="K9" s="22"/>
      <c r="L9" s="22"/>
    </row>
    <row r="10" spans="1:12" x14ac:dyDescent="0.2">
      <c r="A10" s="121">
        <f>' Accting USE Data Entry Form'!A11</f>
        <v>1</v>
      </c>
      <c r="B10" s="122"/>
      <c r="C10" s="123">
        <f>IF(' Accting USE Data Entry Form'!D11&gt;0,' Accting USE Data Entry Form'!D11,0)</f>
        <v>1</v>
      </c>
      <c r="D10" s="124"/>
      <c r="E10" s="125" t="str">
        <f>IF($L$5="yes","X"," ")</f>
        <v xml:space="preserve"> </v>
      </c>
      <c r="F10" s="122"/>
      <c r="G10" s="133" t="str">
        <f>IF(' Accting USE Data Entry Form'!B11&gt;0,' Accting USE Data Entry Form'!B11,"")</f>
        <v>Kickoff Meeting and initial material order</v>
      </c>
      <c r="H10" s="133"/>
      <c r="I10" s="133"/>
      <c r="J10" s="133"/>
      <c r="K10" s="133"/>
      <c r="L10" s="133"/>
    </row>
    <row r="11" spans="1:12" ht="13.25" customHeight="1" x14ac:dyDescent="0.2">
      <c r="A11" s="121">
        <f>' Accting USE Data Entry Form'!A12</f>
        <v>2</v>
      </c>
      <c r="B11" s="122"/>
      <c r="C11" s="123">
        <f>IF(' Accting USE Data Entry Form'!D12&gt;0,' Accting USE Data Entry Form'!D12,0)</f>
        <v>1</v>
      </c>
      <c r="D11" s="124"/>
      <c r="E11" s="125" t="str">
        <f t="shared" ref="E11:E12" si="0">IF($L$5="yes","X"," ")</f>
        <v xml:space="preserve"> </v>
      </c>
      <c r="F11" s="122"/>
      <c r="G11" s="133" t="str">
        <f>IF(' Accting USE Data Entry Form'!B12&gt;0,' Accting USE Data Entry Form'!B12,"")</f>
        <v>Pre-fabrication meeting (Referred to as a Final Design Review (FDR) in the specification)</v>
      </c>
      <c r="H11" s="133"/>
      <c r="I11" s="133"/>
      <c r="J11" s="133"/>
      <c r="K11" s="133"/>
      <c r="L11" s="133"/>
    </row>
    <row r="12" spans="1:12" ht="13.25" customHeight="1" x14ac:dyDescent="0.2">
      <c r="A12" s="121">
        <f>' Accting USE Data Entry Form'!A13</f>
        <v>3</v>
      </c>
      <c r="B12" s="122"/>
      <c r="C12" s="123">
        <f>IF(' Accting USE Data Entry Form'!D13&gt;0,' Accting USE Data Entry Form'!D13,0)</f>
        <v>1</v>
      </c>
      <c r="D12" s="124"/>
      <c r="E12" s="125" t="str">
        <f t="shared" si="0"/>
        <v xml:space="preserve"> </v>
      </c>
      <c r="F12" s="122"/>
      <c r="G12" s="133" t="str">
        <f>IF(' Accting USE Data Entry Form'!B13&gt;0,' Accting USE Data Entry Form'!B13,"")</f>
        <v xml:space="preserve">Key Material Receipt at Vendor Facility </v>
      </c>
      <c r="H12" s="133"/>
      <c r="I12" s="133"/>
      <c r="J12" s="133"/>
      <c r="K12" s="133"/>
      <c r="L12" s="133"/>
    </row>
    <row r="13" spans="1:12" ht="13.25" customHeight="1" x14ac:dyDescent="0.2">
      <c r="A13" s="121">
        <f>' Accting USE Data Entry Form'!A14</f>
        <v>4</v>
      </c>
      <c r="B13" s="122"/>
      <c r="C13" s="123">
        <f>IF(' Accting USE Data Entry Form'!D14&gt;0,' Accting USE Data Entry Form'!D14,0)</f>
        <v>1</v>
      </c>
      <c r="D13" s="124"/>
      <c r="E13" s="125"/>
      <c r="F13" s="122"/>
      <c r="G13" s="133" t="str">
        <f>IF(' Accting USE Data Entry Form'!B14&gt;0,' Accting USE Data Entry Form'!B14,"")</f>
        <v>Factory Acceptance Test Cold Box</v>
      </c>
      <c r="H13" s="133"/>
      <c r="I13" s="133"/>
      <c r="J13" s="133"/>
      <c r="K13" s="133"/>
      <c r="L13" s="133"/>
    </row>
    <row r="14" spans="1:12" ht="13.25" customHeight="1" x14ac:dyDescent="0.2">
      <c r="A14" s="113">
        <f>' Accting USE Data Entry Form'!A15</f>
        <v>5</v>
      </c>
      <c r="B14" s="110"/>
      <c r="C14" s="112">
        <f>IF(' Accting USE Data Entry Form'!D15&gt;0,' Accting USE Data Entry Form'!D15,0)</f>
        <v>0.9</v>
      </c>
      <c r="D14" s="108"/>
      <c r="E14" s="109"/>
      <c r="F14" s="110"/>
      <c r="G14" s="134" t="str">
        <f>IF(' Accting USE Data Entry Form'!B15&gt;0,' Accting USE Data Entry Form'!B15,"")</f>
        <v>Delivered to Bldg 905 at SLAC</v>
      </c>
      <c r="H14" s="134"/>
      <c r="I14" s="134"/>
      <c r="J14" s="134"/>
      <c r="K14" s="134"/>
      <c r="L14" s="134"/>
    </row>
    <row r="15" spans="1:12" ht="13.25" customHeight="1" x14ac:dyDescent="0.2">
      <c r="A15" s="126">
        <f>' Accting USE Data Entry Form'!A16</f>
        <v>6</v>
      </c>
      <c r="B15" s="122"/>
      <c r="C15" s="127">
        <f>IF(' Accting USE Data Entry Form'!D16&gt;0,' Accting USE Data Entry Form'!D16,0)</f>
        <v>1</v>
      </c>
      <c r="D15" s="128"/>
      <c r="E15" s="125"/>
      <c r="F15" s="129"/>
      <c r="G15" s="133" t="str">
        <f>IF(' Accting USE Data Entry Form'!B16&gt;0,' Accting USE Data Entry Form'!B16,"")</f>
        <v>Mod 001: Complete Top Weldment</v>
      </c>
      <c r="H15" s="133"/>
      <c r="I15" s="133"/>
      <c r="J15" s="133"/>
      <c r="K15" s="133"/>
      <c r="L15" s="133"/>
    </row>
    <row r="16" spans="1:12" ht="13.25" customHeight="1" x14ac:dyDescent="0.2">
      <c r="A16" s="121">
        <f>' Accting USE Data Entry Form'!A17</f>
        <v>7</v>
      </c>
      <c r="B16" s="122"/>
      <c r="C16" s="123">
        <f>IF(' Accting USE Data Entry Form'!D17&gt;0,' Accting USE Data Entry Form'!D17,0)</f>
        <v>1</v>
      </c>
      <c r="D16" s="124"/>
      <c r="E16" s="125"/>
      <c r="F16" s="122"/>
      <c r="G16" s="133" t="str">
        <f>IF(' Accting USE Data Entry Form'!B17&gt;0,' Accting USE Data Entry Form'!B17,"")</f>
        <v>Mod 002: Vacuum weld seam for top plate to skirt</v>
      </c>
      <c r="H16" s="133"/>
      <c r="I16" s="133"/>
      <c r="J16" s="133"/>
      <c r="K16" s="133"/>
      <c r="L16" s="133"/>
    </row>
    <row r="17" spans="1:12" ht="13.25" customHeight="1" x14ac:dyDescent="0.2">
      <c r="A17" s="121">
        <f>' Accting USE Data Entry Form'!A18</f>
        <v>8</v>
      </c>
      <c r="B17" s="122"/>
      <c r="C17" s="123">
        <f>IF(' Accting USE Data Entry Form'!D18&gt;0,' Accting USE Data Entry Form'!D18,0)</f>
        <v>1</v>
      </c>
      <c r="D17" s="124"/>
      <c r="E17" s="125"/>
      <c r="F17" s="122"/>
      <c r="G17" s="133" t="str">
        <f>IF(' Accting USE Data Entry Form'!B18&gt;0,' Accting USE Data Entry Form'!B18,"")</f>
        <v>Mod 003: Fab and Install Shipping Spts and Pipe Extensions</v>
      </c>
      <c r="H17" s="133"/>
      <c r="I17" s="133"/>
      <c r="J17" s="133"/>
      <c r="K17" s="133"/>
      <c r="L17" s="133"/>
    </row>
    <row r="18" spans="1:12" ht="13.25" customHeight="1" x14ac:dyDescent="0.2">
      <c r="A18" s="113">
        <f>' Accting USE Data Entry Form'!A19</f>
        <v>9</v>
      </c>
      <c r="B18" s="110"/>
      <c r="C18" s="112">
        <f>IF(' Accting USE Data Entry Form'!D19&gt;0,' Accting USE Data Entry Form'!D19,0)</f>
        <v>1</v>
      </c>
      <c r="D18" s="108"/>
      <c r="E18" s="109"/>
      <c r="F18" s="110"/>
      <c r="G18" s="134" t="str">
        <f>IF(' Accting USE Data Entry Form'!B19&gt;0,' Accting USE Data Entry Form'!B19,"")</f>
        <v>Mod 004: Find and Fix leaks in GFE Top Plate</v>
      </c>
      <c r="H18" s="134"/>
      <c r="I18" s="134"/>
      <c r="J18" s="134"/>
      <c r="K18" s="134"/>
      <c r="L18" s="134"/>
    </row>
    <row r="19" spans="1:12" ht="20.25" customHeight="1" x14ac:dyDescent="0.2">
      <c r="A19" s="82" t="s">
        <v>30</v>
      </c>
      <c r="B19" s="10"/>
      <c r="C19" s="7"/>
      <c r="D19" s="7"/>
      <c r="E19" s="8"/>
      <c r="F19" s="7"/>
      <c r="G19" s="7"/>
      <c r="H19" s="99" t="s">
        <v>59</v>
      </c>
      <c r="I19" s="6"/>
      <c r="J19" s="23"/>
      <c r="K19" s="6"/>
      <c r="L19" s="100">
        <v>43676</v>
      </c>
    </row>
    <row r="20" spans="1:12" ht="23.3" customHeight="1" x14ac:dyDescent="0.2">
      <c r="A20" s="10"/>
      <c r="B20" s="10"/>
      <c r="C20" s="10"/>
      <c r="D20" s="10"/>
      <c r="E20" s="83"/>
      <c r="F20" s="131" t="s">
        <v>31</v>
      </c>
      <c r="G20" s="132"/>
      <c r="H20" s="132"/>
      <c r="I20" s="132"/>
      <c r="J20" s="132"/>
      <c r="K20" s="84"/>
      <c r="L20" s="84" t="s">
        <v>3</v>
      </c>
    </row>
    <row r="21" spans="1:12" x14ac:dyDescent="0.2">
      <c r="A21" s="82" t="s">
        <v>29</v>
      </c>
      <c r="B21" s="10"/>
      <c r="C21" s="10"/>
      <c r="D21" s="10"/>
      <c r="E21" s="83"/>
      <c r="F21" s="7"/>
      <c r="G21" s="7"/>
      <c r="H21" s="99" t="s">
        <v>52</v>
      </c>
      <c r="I21" s="6"/>
      <c r="J21" s="23"/>
      <c r="K21" s="6"/>
      <c r="L21" s="100">
        <v>43677</v>
      </c>
    </row>
    <row r="22" spans="1:12" ht="23.3" customHeight="1" x14ac:dyDescent="0.2">
      <c r="A22" s="10"/>
      <c r="B22" s="10"/>
      <c r="C22" s="10"/>
      <c r="D22" s="10"/>
      <c r="E22" s="83"/>
      <c r="F22" s="7"/>
      <c r="G22" s="7"/>
      <c r="H22" s="7"/>
      <c r="I22" s="7"/>
      <c r="J22" s="9" t="s">
        <v>32</v>
      </c>
      <c r="K22" s="84"/>
      <c r="L22" s="84" t="s">
        <v>3</v>
      </c>
    </row>
    <row r="23" spans="1:12" ht="15.8" customHeight="1" x14ac:dyDescent="0.2">
      <c r="A23" s="82"/>
      <c r="B23" s="10"/>
      <c r="C23" s="10"/>
      <c r="D23" s="10"/>
      <c r="E23" s="83"/>
      <c r="F23" s="7"/>
      <c r="G23" s="7"/>
      <c r="H23" s="7"/>
      <c r="I23" s="7"/>
      <c r="J23" s="9"/>
      <c r="K23" s="84"/>
      <c r="L23" s="84"/>
    </row>
    <row r="24" spans="1:12" ht="23.3" customHeight="1" x14ac:dyDescent="0.2">
      <c r="A24" s="10"/>
      <c r="B24" s="10"/>
      <c r="C24" s="10"/>
      <c r="D24" s="10"/>
      <c r="E24" s="83"/>
      <c r="F24" s="7"/>
      <c r="G24" s="7"/>
      <c r="H24" s="7"/>
      <c r="I24" s="7"/>
      <c r="J24" s="9"/>
      <c r="K24" s="84"/>
      <c r="L24" s="10"/>
    </row>
    <row r="25" spans="1:12" ht="15.8" customHeight="1" x14ac:dyDescent="0.2">
      <c r="A25" s="85" t="s">
        <v>25</v>
      </c>
      <c r="B25" s="85"/>
      <c r="C25" s="85"/>
      <c r="D25" s="85"/>
      <c r="E25" s="86"/>
      <c r="F25" s="87"/>
      <c r="G25" s="87"/>
      <c r="H25" s="87"/>
      <c r="I25" s="87"/>
      <c r="J25" s="88"/>
      <c r="K25" s="89"/>
      <c r="L25" s="85"/>
    </row>
    <row r="26" spans="1:12" ht="27.7" customHeight="1" x14ac:dyDescent="0.2">
      <c r="A26" s="90"/>
      <c r="B26" s="90"/>
      <c r="C26" s="90"/>
      <c r="D26" s="90"/>
      <c r="E26" s="91"/>
      <c r="F26" s="92"/>
      <c r="G26" s="92"/>
      <c r="H26" s="92"/>
      <c r="I26" s="92"/>
      <c r="J26" s="93"/>
      <c r="K26" s="94"/>
      <c r="L26" s="90"/>
    </row>
    <row r="27" spans="1:12" x14ac:dyDescent="0.2">
      <c r="A27" s="95" t="s">
        <v>23</v>
      </c>
      <c r="B27" s="90"/>
      <c r="C27" s="90"/>
      <c r="D27" s="90"/>
      <c r="E27" s="91"/>
      <c r="F27" s="92"/>
      <c r="G27" s="92"/>
      <c r="H27" s="92"/>
      <c r="I27" s="26"/>
      <c r="J27" s="27"/>
      <c r="K27" s="26"/>
      <c r="L27" s="26"/>
    </row>
    <row r="28" spans="1:12" ht="23.3" customHeight="1" x14ac:dyDescent="0.2">
      <c r="A28" s="90"/>
      <c r="B28" s="90"/>
      <c r="C28" s="90"/>
      <c r="D28" s="90"/>
      <c r="E28" s="91"/>
      <c r="F28" s="92"/>
      <c r="G28" s="92"/>
      <c r="H28" s="92"/>
      <c r="I28" s="92"/>
      <c r="J28" s="93"/>
      <c r="K28" s="94" t="s">
        <v>3</v>
      </c>
      <c r="L28" s="90"/>
    </row>
    <row r="29" spans="1:12" x14ac:dyDescent="0.2">
      <c r="A29" s="95" t="s">
        <v>22</v>
      </c>
      <c r="B29" s="90"/>
      <c r="C29" s="90"/>
      <c r="D29" s="90"/>
      <c r="E29" s="91"/>
      <c r="F29" s="92"/>
      <c r="G29" s="26"/>
      <c r="H29" s="26"/>
      <c r="I29" s="26"/>
      <c r="J29" s="27"/>
      <c r="K29" s="26"/>
      <c r="L29" s="26"/>
    </row>
    <row r="30" spans="1:12" ht="16.5" customHeight="1" x14ac:dyDescent="0.2">
      <c r="A30" s="90"/>
      <c r="B30" s="90"/>
      <c r="C30" s="90"/>
      <c r="D30" s="90"/>
      <c r="E30" s="91"/>
      <c r="F30" s="90"/>
      <c r="G30" s="90"/>
      <c r="H30" s="90"/>
      <c r="I30" s="90"/>
      <c r="J30" s="94"/>
      <c r="K30" s="94" t="s">
        <v>3</v>
      </c>
      <c r="L30" s="90"/>
    </row>
    <row r="31" spans="1:12" x14ac:dyDescent="0.2">
      <c r="A31" s="90"/>
      <c r="B31" s="90"/>
      <c r="C31" s="90"/>
      <c r="D31" s="90"/>
      <c r="E31" s="91"/>
      <c r="F31" s="90"/>
      <c r="G31" s="90"/>
      <c r="H31" s="90"/>
      <c r="I31" s="90"/>
      <c r="J31" s="90"/>
      <c r="K31" s="90"/>
      <c r="L31" s="90"/>
    </row>
  </sheetData>
  <sheetProtection selectLockedCells="1"/>
  <mergeCells count="15">
    <mergeCell ref="A4:J4"/>
    <mergeCell ref="A1:L1"/>
    <mergeCell ref="A2:L2"/>
    <mergeCell ref="A3:L3"/>
    <mergeCell ref="F20:J20"/>
    <mergeCell ref="G10:L10"/>
    <mergeCell ref="G11:L11"/>
    <mergeCell ref="G12:L12"/>
    <mergeCell ref="G13:L13"/>
    <mergeCell ref="G14:L14"/>
    <mergeCell ref="G15:L15"/>
    <mergeCell ref="G16:L16"/>
    <mergeCell ref="C5:G5"/>
    <mergeCell ref="G18:L18"/>
    <mergeCell ref="G17:L17"/>
  </mergeCells>
  <phoneticPr fontId="8" type="noConversion"/>
  <conditionalFormatting sqref="E10:E17">
    <cfRule type="expression" dxfId="3" priority="10">
      <formula>$L$5="no"</formula>
    </cfRule>
  </conditionalFormatting>
  <conditionalFormatting sqref="C10:C18">
    <cfRule type="expression" dxfId="2" priority="8">
      <formula>$L$5="yes"</formula>
    </cfRule>
  </conditionalFormatting>
  <conditionalFormatting sqref="E18">
    <cfRule type="expression" dxfId="1" priority="2">
      <formula>$L$5="no"</formula>
    </cfRule>
  </conditionalFormatting>
  <dataValidations count="1">
    <dataValidation allowBlank="1" sqref="K7 C10:C18"/>
  </dataValidations>
  <printOptions horizontalCentered="1"/>
  <pageMargins left="0.5" right="0.5" top="0.5" bottom="0.5" header="0.5" footer="0.5"/>
  <pageSetup scale="62" orientation="portrait" r:id="rId1"/>
  <headerFooter alignWithMargins="0">
    <oddFooter>&amp;L&amp;8&amp;Z&amp;F</oddFooter>
  </headerFooter>
  <ignoredErrors>
    <ignoredError sqref="C9 H7 C7 C10:C11 G10:L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2.9" x14ac:dyDescent="0.2"/>
  <cols>
    <col min="1" max="1" width="8.625" customWidth="1"/>
    <col min="2" max="2" width="7.5" customWidth="1"/>
    <col min="3" max="3" width="8.875" customWidth="1"/>
    <col min="4" max="4" width="3.625" customWidth="1"/>
    <col min="5" max="5" width="9.125" customWidth="1"/>
    <col min="6" max="6" width="10.5" customWidth="1"/>
    <col min="7" max="7" width="3.625" customWidth="1"/>
    <col min="8" max="8" width="28" customWidth="1"/>
  </cols>
  <sheetData>
    <row r="1" spans="1:11" ht="13.6" x14ac:dyDescent="0.25">
      <c r="A1" s="141"/>
      <c r="B1" s="141"/>
      <c r="C1" s="141"/>
      <c r="D1" s="141"/>
      <c r="E1" s="141"/>
      <c r="F1" s="141"/>
      <c r="G1" s="141"/>
      <c r="H1" s="141"/>
    </row>
    <row r="2" spans="1:11" ht="15.65" x14ac:dyDescent="0.25">
      <c r="A2" s="142" t="s">
        <v>4</v>
      </c>
      <c r="B2" s="142"/>
      <c r="C2" s="142"/>
      <c r="D2" s="142"/>
      <c r="E2" s="142"/>
      <c r="F2" s="142"/>
      <c r="G2" s="142"/>
      <c r="H2" s="142"/>
      <c r="I2" s="142"/>
      <c r="J2" s="142"/>
    </row>
    <row r="3" spans="1:11" ht="15.65" x14ac:dyDescent="0.25">
      <c r="A3" s="142" t="s">
        <v>34</v>
      </c>
      <c r="B3" s="142"/>
      <c r="C3" s="142"/>
      <c r="D3" s="142"/>
      <c r="E3" s="142"/>
      <c r="F3" s="142"/>
      <c r="G3" s="142"/>
      <c r="H3" s="142"/>
      <c r="I3" s="142"/>
      <c r="J3" s="142"/>
    </row>
    <row r="4" spans="1:11" ht="15.65" x14ac:dyDescent="0.25">
      <c r="A4" s="142" t="s">
        <v>44</v>
      </c>
      <c r="B4" s="142"/>
      <c r="C4" s="142"/>
      <c r="D4" s="142"/>
      <c r="E4" s="142"/>
      <c r="F4" s="142"/>
      <c r="G4" s="142"/>
      <c r="H4" s="142"/>
      <c r="I4" s="142"/>
      <c r="J4" s="142"/>
    </row>
    <row r="6" spans="1:11" ht="30.75" customHeight="1" x14ac:dyDescent="0.2">
      <c r="A6" s="136" t="s">
        <v>37</v>
      </c>
      <c r="B6" s="137"/>
      <c r="C6" s="137"/>
      <c r="D6" s="137"/>
      <c r="E6" s="137"/>
      <c r="F6" s="137"/>
      <c r="G6" s="137"/>
      <c r="H6" s="137"/>
      <c r="I6" s="137"/>
      <c r="J6" s="137"/>
    </row>
    <row r="7" spans="1:11" ht="19.55" customHeight="1" x14ac:dyDescent="0.2"/>
    <row r="8" spans="1:11" ht="16.5" customHeight="1" x14ac:dyDescent="0.25">
      <c r="A8" s="30" t="s">
        <v>35</v>
      </c>
      <c r="B8" s="29"/>
      <c r="C8" s="29"/>
      <c r="D8" s="29"/>
      <c r="E8" s="29"/>
      <c r="F8" s="29"/>
      <c r="G8" s="29"/>
      <c r="H8" s="29"/>
    </row>
    <row r="9" spans="1:11" ht="19.55" customHeight="1" x14ac:dyDescent="0.2"/>
    <row r="10" spans="1:11" ht="30.75" customHeight="1" x14ac:dyDescent="0.2">
      <c r="A10" s="136" t="s">
        <v>36</v>
      </c>
      <c r="B10" s="137"/>
      <c r="C10" s="137"/>
      <c r="D10" s="137"/>
      <c r="E10" s="137"/>
      <c r="F10" s="137"/>
      <c r="G10" s="137"/>
      <c r="H10" s="137"/>
      <c r="I10" s="137"/>
      <c r="J10" s="137"/>
    </row>
    <row r="11" spans="1:11" ht="65.25" customHeight="1" x14ac:dyDescent="0.2">
      <c r="B11" s="136" t="s">
        <v>46</v>
      </c>
      <c r="C11" s="137"/>
      <c r="D11" s="137"/>
      <c r="E11" s="137"/>
      <c r="F11" s="137"/>
      <c r="G11" s="137"/>
      <c r="H11" s="137"/>
      <c r="I11" s="137"/>
      <c r="J11" s="32"/>
      <c r="K11" s="32"/>
    </row>
    <row r="12" spans="1:11" ht="19.55" customHeight="1" x14ac:dyDescent="0.2">
      <c r="A12" s="11"/>
      <c r="B12" s="11"/>
      <c r="C12" s="11"/>
      <c r="D12" s="11"/>
      <c r="E12" s="11"/>
      <c r="F12" s="11"/>
      <c r="G12" s="11"/>
      <c r="H12" s="11"/>
    </row>
    <row r="13" spans="1:11" ht="43.5" customHeight="1" x14ac:dyDescent="0.25">
      <c r="A13" s="136" t="s">
        <v>43</v>
      </c>
      <c r="B13" s="136"/>
      <c r="C13" s="136"/>
      <c r="D13" s="136"/>
      <c r="E13" s="136"/>
      <c r="F13" s="136"/>
      <c r="G13" s="136"/>
      <c r="H13" s="136"/>
      <c r="I13" s="136"/>
      <c r="J13" s="136"/>
    </row>
    <row r="14" spans="1:11" ht="19.55" customHeight="1" x14ac:dyDescent="0.2">
      <c r="A14" s="11"/>
      <c r="B14" s="11"/>
      <c r="C14" s="11"/>
      <c r="D14" s="11"/>
      <c r="E14" s="11"/>
      <c r="F14" s="11"/>
      <c r="G14" s="11"/>
      <c r="H14" s="11"/>
    </row>
    <row r="15" spans="1:11" ht="54.7" customHeight="1" x14ac:dyDescent="0.2">
      <c r="A15" s="136" t="s">
        <v>38</v>
      </c>
      <c r="B15" s="139"/>
      <c r="C15" s="139"/>
      <c r="D15" s="139"/>
      <c r="E15" s="139"/>
      <c r="F15" s="139"/>
      <c r="G15" s="139"/>
      <c r="H15" s="139"/>
      <c r="I15" s="139"/>
      <c r="J15" s="139"/>
    </row>
    <row r="16" spans="1:11" ht="19.55" customHeight="1" x14ac:dyDescent="0.2"/>
    <row r="17" spans="1:10" ht="39.1" customHeight="1" x14ac:dyDescent="0.2">
      <c r="A17" s="138" t="s">
        <v>39</v>
      </c>
      <c r="B17" s="140"/>
      <c r="C17" s="140"/>
      <c r="D17" s="140"/>
      <c r="E17" s="140"/>
      <c r="F17" s="140"/>
      <c r="G17" s="140"/>
      <c r="H17" s="140"/>
      <c r="I17" s="140"/>
      <c r="J17" s="140"/>
    </row>
    <row r="18" spans="1:10" ht="19.55" customHeight="1" x14ac:dyDescent="0.2"/>
    <row r="19" spans="1:10" ht="56.25" customHeight="1" x14ac:dyDescent="0.2">
      <c r="A19" s="138" t="s">
        <v>40</v>
      </c>
      <c r="B19" s="140"/>
      <c r="C19" s="140"/>
      <c r="D19" s="140"/>
      <c r="E19" s="140"/>
      <c r="F19" s="140"/>
      <c r="G19" s="140"/>
      <c r="H19" s="140"/>
      <c r="I19" s="140"/>
      <c r="J19" s="140"/>
    </row>
    <row r="20" spans="1:10" ht="20.25" customHeight="1" x14ac:dyDescent="0.2"/>
    <row r="21" spans="1:10" ht="27.7" customHeight="1" x14ac:dyDescent="0.2">
      <c r="A21" s="138" t="s">
        <v>20</v>
      </c>
      <c r="B21" s="138"/>
      <c r="C21" s="138"/>
      <c r="D21" s="138"/>
      <c r="E21" s="138"/>
      <c r="F21" s="138"/>
      <c r="G21" s="138"/>
      <c r="H21" s="138"/>
      <c r="I21" s="138"/>
      <c r="J21" s="138"/>
    </row>
    <row r="22" spans="1:10" ht="19.5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S23" sqref="S23"/>
    </sheetView>
  </sheetViews>
  <sheetFormatPr defaultColWidth="29.5" defaultRowHeight="12.9" x14ac:dyDescent="0.2"/>
  <cols>
    <col min="1" max="1" width="9" style="40" customWidth="1"/>
    <col min="2" max="2" width="65.125" style="101" customWidth="1"/>
    <col min="3" max="3" width="12.375" style="65" customWidth="1"/>
    <col min="4" max="4" width="12.625" style="38" customWidth="1"/>
    <col min="5" max="5" width="2.25" bestFit="1" customWidth="1"/>
    <col min="6" max="6" width="16.625" bestFit="1" customWidth="1"/>
    <col min="7" max="7" width="3.5" customWidth="1"/>
    <col min="8" max="8" width="2.125" style="3" bestFit="1" customWidth="1"/>
    <col min="9" max="9" width="12.125" style="36" customWidth="1"/>
    <col min="10" max="10" width="3.625" style="3" customWidth="1"/>
    <col min="11" max="11" width="13.5" customWidth="1"/>
    <col min="12" max="12" width="3.125" customWidth="1"/>
    <col min="13" max="13" width="12.125" style="36" customWidth="1"/>
    <col min="14" max="14" width="1.625" bestFit="1" customWidth="1"/>
    <col min="15" max="15" width="12.125" style="36" customWidth="1"/>
    <col min="16" max="16" width="2.125" bestFit="1" customWidth="1"/>
    <col min="17" max="17" width="12.125" style="36" customWidth="1"/>
    <col min="18" max="18" width="21.5" customWidth="1"/>
    <col min="19" max="19" width="11.625" customWidth="1"/>
    <col min="20" max="20" width="12.375" customWidth="1"/>
  </cols>
  <sheetData>
    <row r="1" spans="1:19" ht="15.65" x14ac:dyDescent="0.25">
      <c r="A1" s="142" t="s">
        <v>4</v>
      </c>
      <c r="B1" s="143"/>
      <c r="C1" s="143"/>
      <c r="D1" s="143"/>
      <c r="E1" s="143"/>
      <c r="F1" s="143"/>
      <c r="G1" s="143"/>
      <c r="H1" s="143"/>
      <c r="I1" s="143"/>
      <c r="J1" s="143"/>
      <c r="K1" s="143"/>
      <c r="L1" s="143"/>
      <c r="M1" s="143"/>
      <c r="N1" s="143"/>
      <c r="O1" s="143"/>
      <c r="P1" s="143"/>
      <c r="Q1" s="143"/>
    </row>
    <row r="2" spans="1:19" ht="15.65" x14ac:dyDescent="0.25">
      <c r="A2" s="142" t="s">
        <v>9</v>
      </c>
      <c r="B2" s="143"/>
      <c r="C2" s="143"/>
      <c r="D2" s="143"/>
      <c r="E2" s="143"/>
      <c r="F2" s="143"/>
      <c r="G2" s="143"/>
      <c r="H2" s="143"/>
      <c r="I2" s="143"/>
      <c r="J2" s="143"/>
      <c r="K2" s="143"/>
      <c r="L2" s="143"/>
      <c r="M2" s="143"/>
      <c r="N2" s="143"/>
      <c r="O2" s="143"/>
      <c r="P2" s="143"/>
      <c r="Q2" s="143"/>
    </row>
    <row r="3" spans="1:19" ht="15.65" x14ac:dyDescent="0.25">
      <c r="A3" s="142" t="s">
        <v>19</v>
      </c>
      <c r="B3" s="143"/>
      <c r="C3" s="143"/>
      <c r="D3" s="143"/>
      <c r="E3" s="143"/>
      <c r="F3" s="143"/>
      <c r="G3" s="143"/>
      <c r="H3" s="143"/>
      <c r="I3" s="143"/>
      <c r="J3" s="143"/>
      <c r="K3" s="143"/>
      <c r="L3" s="143"/>
      <c r="M3" s="143"/>
      <c r="N3" s="143"/>
      <c r="O3" s="143"/>
      <c r="P3" s="143"/>
      <c r="Q3" s="143"/>
    </row>
    <row r="4" spans="1:19" ht="13.6" x14ac:dyDescent="0.2">
      <c r="D4" s="77"/>
    </row>
    <row r="5" spans="1:19" ht="26.5" x14ac:dyDescent="0.25">
      <c r="A5" s="36" t="s">
        <v>0</v>
      </c>
      <c r="C5" s="1"/>
      <c r="D5" s="135" t="s">
        <v>57</v>
      </c>
      <c r="E5" s="135"/>
      <c r="F5" s="135"/>
      <c r="G5" s="135"/>
      <c r="H5" s="135"/>
      <c r="I5" s="47"/>
      <c r="J5" s="8"/>
      <c r="K5" s="111"/>
      <c r="L5" s="2" t="s">
        <v>26</v>
      </c>
      <c r="O5" s="96">
        <v>43677</v>
      </c>
    </row>
    <row r="6" spans="1:19" ht="13.6" x14ac:dyDescent="0.2">
      <c r="A6" s="50"/>
      <c r="C6" s="1"/>
      <c r="D6" s="77"/>
      <c r="I6" s="42"/>
      <c r="L6" s="2"/>
      <c r="O6" s="146" t="s">
        <v>6</v>
      </c>
    </row>
    <row r="7" spans="1:19" ht="26.5" x14ac:dyDescent="0.25">
      <c r="A7" s="36" t="s">
        <v>2</v>
      </c>
      <c r="C7" s="1"/>
      <c r="D7" s="135" t="s">
        <v>58</v>
      </c>
      <c r="E7" s="135"/>
      <c r="F7" s="135"/>
      <c r="G7" s="135"/>
      <c r="H7" s="135"/>
      <c r="L7" s="2"/>
      <c r="M7" s="46" t="s">
        <v>16</v>
      </c>
      <c r="O7" s="147"/>
    </row>
    <row r="8" spans="1:19" x14ac:dyDescent="0.2">
      <c r="B8" s="42"/>
      <c r="C8" s="67"/>
      <c r="D8" s="8"/>
      <c r="E8" s="7"/>
      <c r="F8" s="7"/>
      <c r="G8" s="7"/>
      <c r="H8" s="8"/>
      <c r="L8" s="2"/>
      <c r="M8" s="37"/>
      <c r="O8" s="42"/>
    </row>
    <row r="9" spans="1:19" ht="14.3" x14ac:dyDescent="0.25">
      <c r="A9" s="68" t="s">
        <v>41</v>
      </c>
      <c r="B9" s="42"/>
      <c r="C9" s="67"/>
      <c r="D9" s="135" t="s">
        <v>51</v>
      </c>
      <c r="E9" s="135"/>
      <c r="F9" s="135"/>
      <c r="G9" s="135"/>
      <c r="H9" s="135"/>
      <c r="L9" s="5" t="s">
        <v>17</v>
      </c>
      <c r="M9" s="37"/>
      <c r="O9" s="43"/>
    </row>
    <row r="10" spans="1:19" s="1" customFormat="1" ht="51.65" x14ac:dyDescent="0.2">
      <c r="A10" s="48" t="s">
        <v>1</v>
      </c>
      <c r="B10" s="51" t="s">
        <v>48</v>
      </c>
      <c r="C10" s="97" t="s">
        <v>49</v>
      </c>
      <c r="D10" s="48" t="s">
        <v>5</v>
      </c>
      <c r="E10" s="48"/>
      <c r="F10" s="49" t="s">
        <v>24</v>
      </c>
      <c r="G10" s="48"/>
      <c r="H10" s="48" t="s">
        <v>10</v>
      </c>
      <c r="I10" s="48" t="s">
        <v>11</v>
      </c>
      <c r="J10" s="51"/>
      <c r="K10" s="48" t="s">
        <v>11</v>
      </c>
      <c r="L10" s="48" t="s">
        <v>12</v>
      </c>
      <c r="M10" s="48" t="s">
        <v>15</v>
      </c>
      <c r="N10" s="48" t="s">
        <v>12</v>
      </c>
      <c r="O10" s="48" t="s">
        <v>13</v>
      </c>
      <c r="P10" s="48" t="s">
        <v>10</v>
      </c>
      <c r="Q10" s="48" t="s">
        <v>14</v>
      </c>
    </row>
    <row r="11" spans="1:19" ht="14.3" x14ac:dyDescent="0.2">
      <c r="A11" s="98">
        <v>1</v>
      </c>
      <c r="B11" s="114" t="s">
        <v>60</v>
      </c>
      <c r="C11" s="118">
        <v>43259</v>
      </c>
      <c r="D11" s="105">
        <v>1</v>
      </c>
      <c r="E11" s="60" t="s">
        <v>27</v>
      </c>
      <c r="F11" s="119">
        <v>85520</v>
      </c>
      <c r="G11" s="76"/>
      <c r="H11" s="70" t="s">
        <v>10</v>
      </c>
      <c r="I11" s="71">
        <f t="shared" ref="I11:I15" si="0">D11*F11</f>
        <v>85520</v>
      </c>
      <c r="J11" s="72"/>
      <c r="K11" s="73">
        <f t="shared" ref="K11:K15" si="1">+I11</f>
        <v>85520</v>
      </c>
      <c r="L11" s="74" t="s">
        <v>12</v>
      </c>
      <c r="M11" s="71">
        <f>K11-O11</f>
        <v>0</v>
      </c>
      <c r="N11" s="62" t="s">
        <v>12</v>
      </c>
      <c r="O11" s="61">
        <v>85520</v>
      </c>
      <c r="P11" s="62" t="s">
        <v>10</v>
      </c>
      <c r="Q11" s="63">
        <f t="shared" ref="Q11:Q14" si="2">+K11-M11-O11</f>
        <v>0</v>
      </c>
    </row>
    <row r="12" spans="1:19" ht="25.85" x14ac:dyDescent="0.2">
      <c r="A12" s="98">
        <v>2</v>
      </c>
      <c r="B12" s="114" t="s">
        <v>53</v>
      </c>
      <c r="C12" s="103">
        <v>43277</v>
      </c>
      <c r="D12" s="104">
        <v>1</v>
      </c>
      <c r="E12" s="25" t="s">
        <v>27</v>
      </c>
      <c r="F12" s="116">
        <v>171040</v>
      </c>
      <c r="G12" s="76"/>
      <c r="H12" s="70" t="s">
        <v>10</v>
      </c>
      <c r="I12" s="71">
        <f t="shared" si="0"/>
        <v>171040</v>
      </c>
      <c r="J12" s="72"/>
      <c r="K12" s="73">
        <f t="shared" si="1"/>
        <v>171040</v>
      </c>
      <c r="L12" s="74" t="s">
        <v>12</v>
      </c>
      <c r="M12" s="71">
        <f>K12-O12</f>
        <v>0</v>
      </c>
      <c r="N12" s="62" t="s">
        <v>12</v>
      </c>
      <c r="O12" s="61">
        <v>171040</v>
      </c>
      <c r="P12" s="62" t="s">
        <v>10</v>
      </c>
      <c r="Q12" s="63">
        <f t="shared" si="2"/>
        <v>0</v>
      </c>
    </row>
    <row r="13" spans="1:19" ht="14.3" x14ac:dyDescent="0.2">
      <c r="A13" s="98">
        <v>3</v>
      </c>
      <c r="B13" s="114" t="s">
        <v>54</v>
      </c>
      <c r="C13" s="103">
        <v>43332</v>
      </c>
      <c r="D13" s="104">
        <v>1</v>
      </c>
      <c r="E13" s="25" t="s">
        <v>27</v>
      </c>
      <c r="F13" s="116">
        <v>342080</v>
      </c>
      <c r="G13" s="76"/>
      <c r="H13" s="70" t="s">
        <v>10</v>
      </c>
      <c r="I13" s="71">
        <f t="shared" si="0"/>
        <v>342080</v>
      </c>
      <c r="J13" s="72"/>
      <c r="K13" s="73">
        <f t="shared" si="1"/>
        <v>342080</v>
      </c>
      <c r="L13" s="74" t="s">
        <v>12</v>
      </c>
      <c r="M13" s="71">
        <f>K13-O13</f>
        <v>0</v>
      </c>
      <c r="N13" s="62" t="s">
        <v>12</v>
      </c>
      <c r="O13" s="61">
        <v>342080</v>
      </c>
      <c r="P13" s="62" t="s">
        <v>10</v>
      </c>
      <c r="Q13" s="63">
        <f t="shared" si="2"/>
        <v>0</v>
      </c>
    </row>
    <row r="14" spans="1:19" ht="14.3" x14ac:dyDescent="0.2">
      <c r="A14" s="98">
        <v>4</v>
      </c>
      <c r="B14" s="115" t="s">
        <v>55</v>
      </c>
      <c r="C14" s="103">
        <v>43479</v>
      </c>
      <c r="D14" s="104">
        <v>1</v>
      </c>
      <c r="E14" s="25" t="s">
        <v>27</v>
      </c>
      <c r="F14" s="117">
        <v>213800</v>
      </c>
      <c r="G14" s="76"/>
      <c r="H14" s="70" t="s">
        <v>10</v>
      </c>
      <c r="I14" s="71">
        <f t="shared" si="0"/>
        <v>213800</v>
      </c>
      <c r="J14" s="72"/>
      <c r="K14" s="73">
        <f t="shared" si="1"/>
        <v>213800</v>
      </c>
      <c r="L14" s="74" t="s">
        <v>12</v>
      </c>
      <c r="M14" s="71">
        <f t="shared" ref="M14:M19" si="3">K14-O14</f>
        <v>0</v>
      </c>
      <c r="N14" s="62" t="s">
        <v>12</v>
      </c>
      <c r="O14" s="61">
        <v>213800</v>
      </c>
      <c r="P14" s="62" t="s">
        <v>10</v>
      </c>
      <c r="Q14" s="63">
        <f t="shared" si="2"/>
        <v>0</v>
      </c>
    </row>
    <row r="15" spans="1:19" ht="14.3" x14ac:dyDescent="0.2">
      <c r="A15" s="98">
        <v>5</v>
      </c>
      <c r="B15" s="115" t="s">
        <v>56</v>
      </c>
      <c r="C15" s="103">
        <v>43500</v>
      </c>
      <c r="D15" s="104">
        <v>0.9</v>
      </c>
      <c r="E15" s="25" t="s">
        <v>27</v>
      </c>
      <c r="F15" s="117">
        <v>42760</v>
      </c>
      <c r="G15" s="76"/>
      <c r="H15" s="70" t="s">
        <v>10</v>
      </c>
      <c r="I15" s="75">
        <f t="shared" si="0"/>
        <v>38484</v>
      </c>
      <c r="J15" s="72"/>
      <c r="K15" s="73">
        <f t="shared" si="1"/>
        <v>38484</v>
      </c>
      <c r="L15" s="74" t="s">
        <v>12</v>
      </c>
      <c r="M15" s="71">
        <f t="shared" si="3"/>
        <v>38484</v>
      </c>
      <c r="N15" s="62" t="s">
        <v>12</v>
      </c>
      <c r="O15" s="61">
        <v>0</v>
      </c>
      <c r="P15" s="62" t="s">
        <v>10</v>
      </c>
      <c r="Q15" s="63">
        <v>0</v>
      </c>
    </row>
    <row r="16" spans="1:19" ht="14.3" x14ac:dyDescent="0.2">
      <c r="A16" s="98">
        <v>6</v>
      </c>
      <c r="B16" s="106" t="s">
        <v>61</v>
      </c>
      <c r="C16" s="103">
        <v>43126</v>
      </c>
      <c r="D16" s="105">
        <v>1</v>
      </c>
      <c r="E16" s="60" t="s">
        <v>27</v>
      </c>
      <c r="F16" s="102">
        <v>12300</v>
      </c>
      <c r="G16" s="76"/>
      <c r="H16" s="70" t="s">
        <v>10</v>
      </c>
      <c r="I16" s="75">
        <f t="shared" ref="I16:I17" si="4">D16*F16</f>
        <v>12300</v>
      </c>
      <c r="J16" s="72"/>
      <c r="K16" s="73">
        <f t="shared" ref="K16:K17" si="5">+I16</f>
        <v>12300</v>
      </c>
      <c r="L16" s="74" t="s">
        <v>12</v>
      </c>
      <c r="M16" s="71">
        <f t="shared" si="3"/>
        <v>0</v>
      </c>
      <c r="N16" s="62" t="s">
        <v>12</v>
      </c>
      <c r="O16" s="61">
        <v>12300</v>
      </c>
      <c r="P16" s="62" t="s">
        <v>10</v>
      </c>
      <c r="Q16" s="63">
        <f t="shared" ref="Q16:Q17" si="6">+K16-M16-O16</f>
        <v>0</v>
      </c>
      <c r="S16" s="107"/>
    </row>
    <row r="17" spans="1:19" x14ac:dyDescent="0.2">
      <c r="A17" s="98">
        <v>7</v>
      </c>
      <c r="B17" s="78" t="s">
        <v>62</v>
      </c>
      <c r="C17" s="120">
        <v>43496</v>
      </c>
      <c r="D17" s="64">
        <v>1</v>
      </c>
      <c r="E17" s="25" t="s">
        <v>27</v>
      </c>
      <c r="F17" s="59">
        <v>1540</v>
      </c>
      <c r="G17" s="76"/>
      <c r="H17" s="70" t="s">
        <v>10</v>
      </c>
      <c r="I17" s="75">
        <f t="shared" si="4"/>
        <v>1540</v>
      </c>
      <c r="J17" s="72"/>
      <c r="K17" s="73">
        <f t="shared" si="5"/>
        <v>1540</v>
      </c>
      <c r="L17" s="74" t="s">
        <v>12</v>
      </c>
      <c r="M17" s="71">
        <f t="shared" si="3"/>
        <v>0</v>
      </c>
      <c r="N17" s="62" t="s">
        <v>12</v>
      </c>
      <c r="O17" s="61">
        <v>1540</v>
      </c>
      <c r="P17" s="62" t="s">
        <v>10</v>
      </c>
      <c r="Q17" s="63">
        <f t="shared" si="6"/>
        <v>0</v>
      </c>
      <c r="S17" s="107"/>
    </row>
    <row r="18" spans="1:19" x14ac:dyDescent="0.2">
      <c r="A18" s="98">
        <v>8</v>
      </c>
      <c r="B18" s="78" t="s">
        <v>63</v>
      </c>
      <c r="C18" s="120">
        <v>43600</v>
      </c>
      <c r="D18" s="64">
        <v>1</v>
      </c>
      <c r="E18" s="25" t="s">
        <v>27</v>
      </c>
      <c r="F18" s="59">
        <v>15024.26</v>
      </c>
      <c r="G18" s="76"/>
      <c r="H18" s="70" t="s">
        <v>10</v>
      </c>
      <c r="I18" s="75">
        <f t="shared" ref="I18" si="7">D18*F18</f>
        <v>15024.26</v>
      </c>
      <c r="J18" s="72"/>
      <c r="K18" s="73">
        <f t="shared" ref="K18" si="8">+I18</f>
        <v>15024.26</v>
      </c>
      <c r="L18" s="74" t="s">
        <v>12</v>
      </c>
      <c r="M18" s="71">
        <f t="shared" si="3"/>
        <v>0</v>
      </c>
      <c r="N18" s="62" t="s">
        <v>12</v>
      </c>
      <c r="O18" s="61">
        <v>15024.26</v>
      </c>
      <c r="P18" s="62" t="s">
        <v>10</v>
      </c>
      <c r="Q18" s="63">
        <f t="shared" ref="Q18" si="9">+K18-M18-O18</f>
        <v>0</v>
      </c>
      <c r="S18" s="107"/>
    </row>
    <row r="19" spans="1:19" x14ac:dyDescent="0.2">
      <c r="A19" s="98">
        <v>9</v>
      </c>
      <c r="B19" s="78" t="s">
        <v>64</v>
      </c>
      <c r="C19" s="120">
        <v>43641</v>
      </c>
      <c r="D19" s="64">
        <v>1</v>
      </c>
      <c r="E19" s="25" t="s">
        <v>27</v>
      </c>
      <c r="F19" s="59">
        <v>5346</v>
      </c>
      <c r="G19" s="76"/>
      <c r="H19" s="70" t="s">
        <v>10</v>
      </c>
      <c r="I19" s="75">
        <f t="shared" ref="I19" si="10">D19*F19</f>
        <v>5346</v>
      </c>
      <c r="J19" s="72"/>
      <c r="K19" s="73">
        <f t="shared" ref="K19" si="11">+I19</f>
        <v>5346</v>
      </c>
      <c r="L19" s="74" t="s">
        <v>12</v>
      </c>
      <c r="M19" s="71">
        <f t="shared" si="3"/>
        <v>5346</v>
      </c>
      <c r="N19" s="62" t="s">
        <v>12</v>
      </c>
      <c r="O19" s="61">
        <v>0</v>
      </c>
      <c r="P19" s="62" t="s">
        <v>10</v>
      </c>
      <c r="Q19" s="63">
        <f t="shared" ref="Q19" si="12">+K19-M19-O19</f>
        <v>0</v>
      </c>
      <c r="S19" s="107"/>
    </row>
    <row r="20" spans="1:19" ht="13.6" x14ac:dyDescent="0.25">
      <c r="A20" s="52"/>
      <c r="D20" s="53">
        <f>I20/F20</f>
        <v>0.99516324752230112</v>
      </c>
      <c r="E20" s="54"/>
      <c r="F20" s="55">
        <f>SUM(F11:F18)</f>
        <v>884064.26</v>
      </c>
      <c r="G20" s="54"/>
      <c r="H20" s="39"/>
      <c r="I20" s="55">
        <f>SUM(I11:I18)</f>
        <v>879788.26</v>
      </c>
      <c r="J20" s="39"/>
      <c r="K20" s="55">
        <f>SUM(K11:K18)</f>
        <v>879788.26</v>
      </c>
      <c r="L20" s="55"/>
      <c r="M20" s="55">
        <f t="shared" ref="M20:Q20" si="13">SUM(M11:M18)</f>
        <v>38484</v>
      </c>
      <c r="N20" s="55"/>
      <c r="O20" s="55">
        <f t="shared" si="13"/>
        <v>841304.26</v>
      </c>
      <c r="P20" s="55"/>
      <c r="Q20" s="55">
        <f t="shared" si="13"/>
        <v>0</v>
      </c>
    </row>
    <row r="21" spans="1:19" x14ac:dyDescent="0.2">
      <c r="H21" s="38"/>
      <c r="J21" s="38"/>
    </row>
    <row r="22" spans="1:19" x14ac:dyDescent="0.2">
      <c r="F22" s="107"/>
      <c r="H22" s="38"/>
      <c r="J22" s="38"/>
    </row>
    <row r="23" spans="1:19" ht="13.6" thickBot="1" x14ac:dyDescent="0.25">
      <c r="A23" s="41" t="s">
        <v>7</v>
      </c>
      <c r="F23" s="144" t="s">
        <v>51</v>
      </c>
      <c r="G23" s="145"/>
      <c r="H23" s="145"/>
      <c r="I23" s="145"/>
      <c r="J23" s="145"/>
      <c r="K23" s="145"/>
      <c r="L23" s="145"/>
      <c r="M23" s="145"/>
      <c r="N23" s="10"/>
      <c r="O23" s="69">
        <f>O5</f>
        <v>43677</v>
      </c>
    </row>
    <row r="24" spans="1:19" x14ac:dyDescent="0.2">
      <c r="H24" s="2"/>
      <c r="I24" s="42"/>
      <c r="J24" s="2"/>
      <c r="K24" s="4"/>
      <c r="O24" s="44" t="s">
        <v>3</v>
      </c>
    </row>
    <row r="25" spans="1:19" x14ac:dyDescent="0.2">
      <c r="H25" s="2"/>
      <c r="I25" s="42"/>
      <c r="J25" s="2"/>
      <c r="K25" s="4"/>
      <c r="O25" s="44"/>
    </row>
    <row r="26" spans="1:19" x14ac:dyDescent="0.2">
      <c r="A26" s="41" t="s">
        <v>8</v>
      </c>
      <c r="H26" s="2"/>
      <c r="I26" s="47"/>
      <c r="J26" s="7"/>
      <c r="K26" s="9"/>
      <c r="L26" s="10"/>
      <c r="M26" s="45"/>
      <c r="N26" s="10"/>
      <c r="O26" s="45"/>
    </row>
    <row r="27" spans="1:19" x14ac:dyDescent="0.2">
      <c r="O27" s="44" t="s">
        <v>3</v>
      </c>
    </row>
  </sheetData>
  <sheetProtection selectLockedCells="1"/>
  <mergeCells count="8">
    <mergeCell ref="A1:Q1"/>
    <mergeCell ref="A2:Q2"/>
    <mergeCell ref="A3:Q3"/>
    <mergeCell ref="F23:M23"/>
    <mergeCell ref="O6:O7"/>
    <mergeCell ref="D5:H5"/>
    <mergeCell ref="D7:H7"/>
    <mergeCell ref="D9:H9"/>
  </mergeCells>
  <phoneticPr fontId="8" type="noConversion"/>
  <dataValidations count="1">
    <dataValidation type="list" allowBlank="1" showInputMessage="1" showErrorMessage="1" error="Must choose from Drop Down Menu" sqref="B11:B16">
      <formula1>$B$11:$B$17</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I11:I13 M11:M13 I15 I17"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9" x14ac:dyDescent="0.2"/>
  <cols>
    <col min="2" max="2" width="12.625" customWidth="1"/>
    <col min="4" max="4" width="10.125" bestFit="1" customWidth="1"/>
  </cols>
  <sheetData>
    <row r="3" spans="2:4" ht="13.6" x14ac:dyDescent="0.25">
      <c r="B3" s="56" t="s">
        <v>50</v>
      </c>
      <c r="D3" t="s">
        <v>3</v>
      </c>
    </row>
    <row r="4" spans="2:4" x14ac:dyDescent="0.2">
      <c r="B4" s="57">
        <v>1</v>
      </c>
      <c r="D4" s="58">
        <v>42400</v>
      </c>
    </row>
    <row r="5" spans="2:4" x14ac:dyDescent="0.2">
      <c r="B5" s="57">
        <v>0.95</v>
      </c>
      <c r="D5" s="58">
        <v>42429</v>
      </c>
    </row>
    <row r="6" spans="2:4" x14ac:dyDescent="0.2">
      <c r="B6" s="57">
        <v>0.89999999999999991</v>
      </c>
      <c r="D6" s="58">
        <v>42460</v>
      </c>
    </row>
    <row r="7" spans="2:4" x14ac:dyDescent="0.2">
      <c r="B7" s="57">
        <v>0.84999999999999987</v>
      </c>
      <c r="D7" s="58">
        <v>42490</v>
      </c>
    </row>
    <row r="8" spans="2:4" x14ac:dyDescent="0.2">
      <c r="B8" s="57">
        <v>0.79999999999999982</v>
      </c>
      <c r="D8" s="58">
        <v>42521</v>
      </c>
    </row>
    <row r="9" spans="2:4" x14ac:dyDescent="0.2">
      <c r="B9" s="57">
        <v>0.74999999999999978</v>
      </c>
      <c r="D9" s="58">
        <v>42551</v>
      </c>
    </row>
    <row r="10" spans="2:4" x14ac:dyDescent="0.2">
      <c r="B10" s="57">
        <v>0.69999999999999973</v>
      </c>
      <c r="D10" s="58">
        <v>42582</v>
      </c>
    </row>
    <row r="11" spans="2:4" x14ac:dyDescent="0.2">
      <c r="B11" s="57">
        <v>0.64999999999999969</v>
      </c>
      <c r="D11" s="58">
        <v>42613</v>
      </c>
    </row>
    <row r="12" spans="2:4" x14ac:dyDescent="0.2">
      <c r="B12" s="57">
        <v>0.59999999999999964</v>
      </c>
      <c r="D12" s="58">
        <v>42643</v>
      </c>
    </row>
    <row r="13" spans="2:4" x14ac:dyDescent="0.2">
      <c r="B13" s="57">
        <v>0.5499999999999996</v>
      </c>
      <c r="D13" s="58">
        <v>42674</v>
      </c>
    </row>
    <row r="14" spans="2:4" x14ac:dyDescent="0.2">
      <c r="B14" s="57">
        <v>0.49999999999999961</v>
      </c>
      <c r="D14" s="58">
        <v>42704</v>
      </c>
    </row>
    <row r="15" spans="2:4" x14ac:dyDescent="0.2">
      <c r="B15" s="57">
        <v>0.44999999999999962</v>
      </c>
      <c r="D15" s="58">
        <v>42735</v>
      </c>
    </row>
    <row r="16" spans="2:4" x14ac:dyDescent="0.2">
      <c r="B16" s="57">
        <v>0.39999999999999963</v>
      </c>
      <c r="D16" s="58">
        <v>42766</v>
      </c>
    </row>
    <row r="17" spans="2:4" x14ac:dyDescent="0.2">
      <c r="B17" s="57">
        <v>0.34999999999999964</v>
      </c>
      <c r="D17" s="58">
        <v>42794</v>
      </c>
    </row>
    <row r="18" spans="2:4" x14ac:dyDescent="0.2">
      <c r="B18" s="57">
        <v>0.29999999999999966</v>
      </c>
      <c r="D18" s="58">
        <v>42825</v>
      </c>
    </row>
    <row r="19" spans="2:4" x14ac:dyDescent="0.2">
      <c r="B19" s="57">
        <v>0.24999999999999967</v>
      </c>
      <c r="D19" s="58">
        <v>42855</v>
      </c>
    </row>
    <row r="20" spans="2:4" x14ac:dyDescent="0.2">
      <c r="B20" s="57">
        <v>0.19999999999999968</v>
      </c>
      <c r="D20" s="58">
        <v>42886</v>
      </c>
    </row>
    <row r="21" spans="2:4" x14ac:dyDescent="0.2">
      <c r="B21" s="57">
        <v>0.14999999999999969</v>
      </c>
      <c r="D21" s="58">
        <v>42916</v>
      </c>
    </row>
    <row r="22" spans="2:4" x14ac:dyDescent="0.2">
      <c r="B22" s="57">
        <v>9.9999999999999686E-2</v>
      </c>
      <c r="D22" s="58">
        <v>42947</v>
      </c>
    </row>
    <row r="23" spans="2:4" x14ac:dyDescent="0.2">
      <c r="B23" s="57">
        <v>4.9999999999999684E-2</v>
      </c>
      <c r="D23" s="58">
        <v>42978</v>
      </c>
    </row>
    <row r="24" spans="2:4" x14ac:dyDescent="0.2">
      <c r="B24" s="57">
        <v>-3.1918911957973251E-16</v>
      </c>
      <c r="D24" s="58">
        <v>43008</v>
      </c>
    </row>
    <row r="25" spans="2:4" x14ac:dyDescent="0.2">
      <c r="D25" s="58">
        <v>43039</v>
      </c>
    </row>
    <row r="26" spans="2:4" x14ac:dyDescent="0.2">
      <c r="D26" s="58">
        <v>43069</v>
      </c>
    </row>
    <row r="27" spans="2:4" x14ac:dyDescent="0.2">
      <c r="D27" s="58">
        <v>43100</v>
      </c>
    </row>
    <row r="28" spans="2:4" x14ac:dyDescent="0.2">
      <c r="D28" s="58">
        <v>43131</v>
      </c>
    </row>
    <row r="29" spans="2:4" x14ac:dyDescent="0.2">
      <c r="D29" s="58">
        <v>43159</v>
      </c>
    </row>
    <row r="30" spans="2:4" x14ac:dyDescent="0.2">
      <c r="D30" s="58">
        <v>43190</v>
      </c>
    </row>
    <row r="31" spans="2:4" x14ac:dyDescent="0.2">
      <c r="D31" s="58">
        <v>43220</v>
      </c>
    </row>
    <row r="32" spans="2:4" x14ac:dyDescent="0.2">
      <c r="D32" s="58">
        <v>43251</v>
      </c>
    </row>
    <row r="33" spans="4:4" x14ac:dyDescent="0.2">
      <c r="D33" s="58">
        <v>43281</v>
      </c>
    </row>
    <row r="34" spans="4:4" x14ac:dyDescent="0.2">
      <c r="D34" s="58">
        <v>43312</v>
      </c>
    </row>
    <row r="35" spans="4:4" x14ac:dyDescent="0.2">
      <c r="D35" s="58">
        <v>43343</v>
      </c>
    </row>
    <row r="36" spans="4:4" x14ac:dyDescent="0.2">
      <c r="D36" s="58">
        <v>43373</v>
      </c>
    </row>
    <row r="37" spans="4:4" x14ac:dyDescent="0.2">
      <c r="D37" s="58">
        <v>43404</v>
      </c>
    </row>
    <row r="38" spans="4:4" x14ac:dyDescent="0.2">
      <c r="D38" s="58">
        <v>43434</v>
      </c>
    </row>
    <row r="39" spans="4:4" x14ac:dyDescent="0.2">
      <c r="D39" s="58">
        <v>43465</v>
      </c>
    </row>
    <row r="40" spans="4:4" x14ac:dyDescent="0.2">
      <c r="D40" s="58">
        <v>43496</v>
      </c>
    </row>
    <row r="41" spans="4:4" x14ac:dyDescent="0.2">
      <c r="D41" s="58">
        <v>43524</v>
      </c>
    </row>
    <row r="42" spans="4:4" x14ac:dyDescent="0.2">
      <c r="D42" s="58">
        <v>43555</v>
      </c>
    </row>
    <row r="43" spans="4:4" x14ac:dyDescent="0.2">
      <c r="D43" s="58">
        <v>43585</v>
      </c>
    </row>
    <row r="44" spans="4:4" x14ac:dyDescent="0.2">
      <c r="D44" s="58">
        <v>43616</v>
      </c>
    </row>
    <row r="45" spans="4:4" x14ac:dyDescent="0.2">
      <c r="D45" s="58">
        <v>43646</v>
      </c>
    </row>
    <row r="46" spans="4:4" x14ac:dyDescent="0.2">
      <c r="D46" s="58">
        <v>43677</v>
      </c>
    </row>
    <row r="47" spans="4:4" x14ac:dyDescent="0.2">
      <c r="D47" s="58">
        <v>43708</v>
      </c>
    </row>
    <row r="48" spans="4:4" x14ac:dyDescent="0.2">
      <c r="D48" s="58">
        <v>43738</v>
      </c>
    </row>
    <row r="49" spans="4:4" x14ac:dyDescent="0.2">
      <c r="D49" s="58">
        <v>43769</v>
      </c>
    </row>
    <row r="50" spans="4:4" x14ac:dyDescent="0.2">
      <c r="D50" s="58">
        <v>43799</v>
      </c>
    </row>
    <row r="51" spans="4:4" x14ac:dyDescent="0.2">
      <c r="D51" s="58">
        <v>43830</v>
      </c>
    </row>
    <row r="52" spans="4:4" x14ac:dyDescent="0.2">
      <c r="D52" s="58">
        <v>43861</v>
      </c>
    </row>
    <row r="53" spans="4:4" x14ac:dyDescent="0.2">
      <c r="D53" s="58">
        <v>43890</v>
      </c>
    </row>
    <row r="54" spans="4:4" x14ac:dyDescent="0.2">
      <c r="D54" s="58">
        <v>43921</v>
      </c>
    </row>
    <row r="55" spans="4:4" x14ac:dyDescent="0.2">
      <c r="D55" s="58">
        <v>43951</v>
      </c>
    </row>
    <row r="56" spans="4:4" x14ac:dyDescent="0.2">
      <c r="D56" s="58">
        <v>43982</v>
      </c>
    </row>
    <row r="57" spans="4:4" x14ac:dyDescent="0.2">
      <c r="D57" s="58">
        <v>44012</v>
      </c>
    </row>
    <row r="58" spans="4:4" x14ac:dyDescent="0.2">
      <c r="D58" s="58">
        <v>44043</v>
      </c>
    </row>
    <row r="59" spans="4:4" x14ac:dyDescent="0.2">
      <c r="D59" s="58">
        <v>44074</v>
      </c>
    </row>
    <row r="60" spans="4:4" x14ac:dyDescent="0.2">
      <c r="D60" s="58">
        <v>44104</v>
      </c>
    </row>
    <row r="61" spans="4:4" x14ac:dyDescent="0.2">
      <c r="D61" s="58">
        <v>44135</v>
      </c>
    </row>
    <row r="62" spans="4:4" x14ac:dyDescent="0.2">
      <c r="D62" s="58">
        <v>44165</v>
      </c>
    </row>
    <row r="63" spans="4:4" x14ac:dyDescent="0.2">
      <c r="D63" s="58">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Process</vt:lpstr>
      <vt:lpstr> Accting USE Data Entry Form</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2017-05-22T18:25:01Z</cp:lastPrinted>
  <dcterms:created xsi:type="dcterms:W3CDTF">2007-10-19T12:34:40Z</dcterms:created>
  <dcterms:modified xsi:type="dcterms:W3CDTF">2019-07-31T13:47:23Z</dcterms:modified>
</cp:coreProperties>
</file>