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vp.JLAB\AppData\Local\Microsoft\Windows\INetCache\Content.Outlook\HXDQ5RQ3\"/>
    </mc:Choice>
  </mc:AlternateContent>
  <bookViews>
    <workbookView xWindow="475" yWindow="177" windowWidth="11343" windowHeight="8328"/>
  </bookViews>
  <sheets>
    <sheet name="Form" sheetId="1" r:id="rId1"/>
    <sheet name="Process" sheetId="4" r:id="rId2"/>
    <sheet name=" Accting USE Data Entry Form" sheetId="3" r:id="rId3"/>
    <sheet name="Invoices" sheetId="6" r:id="rId4"/>
    <sheet name="List" sheetId="5" r:id="rId5"/>
  </sheets>
  <externalReferences>
    <externalReference r:id="rId6"/>
  </externalReferences>
  <definedNames>
    <definedName name="FNALDESPH3">[1]Details!$F$6</definedName>
  </definedNames>
  <calcPr calcId="162913"/>
</workbook>
</file>

<file path=xl/calcChain.xml><?xml version="1.0" encoding="utf-8"?>
<calcChain xmlns="http://schemas.openxmlformats.org/spreadsheetml/2006/main">
  <c r="H7" i="1" l="1"/>
  <c r="C7" i="1"/>
  <c r="C5" i="1"/>
  <c r="K7" i="1" l="1"/>
  <c r="O24" i="3"/>
  <c r="O12" i="3" l="1"/>
  <c r="O13" i="3"/>
  <c r="O14" i="3"/>
  <c r="O15" i="3"/>
  <c r="O16" i="3"/>
  <c r="O17" i="3"/>
  <c r="O18" i="3"/>
  <c r="O19" i="3"/>
  <c r="O20" i="3"/>
  <c r="O11" i="3"/>
  <c r="C19" i="1" l="1"/>
  <c r="C18" i="1"/>
  <c r="C17" i="1"/>
  <c r="C16" i="1"/>
  <c r="C15" i="1"/>
  <c r="C14" i="1"/>
  <c r="C13" i="1"/>
  <c r="C12" i="1"/>
  <c r="C11" i="1"/>
  <c r="C10" i="1"/>
  <c r="G19" i="1"/>
  <c r="G18" i="1"/>
  <c r="G17" i="1"/>
  <c r="G16" i="1"/>
  <c r="G15" i="1"/>
  <c r="G14" i="1"/>
  <c r="G13" i="1"/>
  <c r="G12" i="1"/>
  <c r="G11" i="1"/>
  <c r="G10" i="1"/>
  <c r="O21" i="3" l="1"/>
  <c r="I17" i="3" l="1"/>
  <c r="K17" i="3" s="1"/>
  <c r="M17" i="3" s="1"/>
  <c r="I18" i="3"/>
  <c r="K18" i="3" s="1"/>
  <c r="I19" i="3"/>
  <c r="K19" i="3" s="1"/>
  <c r="M19" i="3" s="1"/>
  <c r="I20" i="3"/>
  <c r="K20" i="3" s="1"/>
  <c r="M20" i="3" s="1"/>
  <c r="M18" i="3" l="1"/>
  <c r="Q18" i="3" s="1"/>
  <c r="Q17" i="3"/>
  <c r="Q19" i="3"/>
  <c r="Q20" i="3"/>
  <c r="I16" i="3" l="1"/>
  <c r="K16" i="3" s="1"/>
  <c r="M16" i="3" s="1"/>
  <c r="I15" i="3"/>
  <c r="K15" i="3" s="1"/>
  <c r="I14" i="3"/>
  <c r="K14" i="3" s="1"/>
  <c r="M14" i="3" s="1"/>
  <c r="I13" i="3"/>
  <c r="K13" i="3" s="1"/>
  <c r="M13" i="3" s="1"/>
  <c r="I12" i="3"/>
  <c r="K12" i="3" s="1"/>
  <c r="M12" i="3" s="1"/>
  <c r="Q12" i="3" s="1"/>
  <c r="E11" i="1"/>
  <c r="E10" i="1"/>
  <c r="M15" i="3" l="1"/>
  <c r="Q15" i="3" s="1"/>
  <c r="Q13" i="3"/>
  <c r="Q16" i="3"/>
  <c r="F21" i="3"/>
  <c r="I11" i="3"/>
  <c r="K11" i="3" s="1"/>
  <c r="I21" i="3" l="1"/>
  <c r="D21" i="3" s="1"/>
  <c r="M11" i="3"/>
  <c r="M21" i="3" s="1"/>
  <c r="K21" i="3"/>
  <c r="Q11" i="3" l="1"/>
  <c r="Q21" i="3" s="1"/>
</calcChain>
</file>

<file path=xl/sharedStrings.xml><?xml version="1.0" encoding="utf-8"?>
<sst xmlns="http://schemas.openxmlformats.org/spreadsheetml/2006/main" count="156" uniqueCount="88">
  <si>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</si>
  <si>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</si>
  <si>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</si>
  <si>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</si>
  <si>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</si>
  <si>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</si>
  <si>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</si>
  <si>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</si>
  <si>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</si>
  <si>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</si>
  <si>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</si>
  <si>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</si>
  <si>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</si>
  <si>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</si>
  <si>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</si>
  <si>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</si>
  <si>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</si>
  <si>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</si>
  <si>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</si>
  <si>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</si>
  <si>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</si>
  <si>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</si>
  <si>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</si>
  <si>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</si>
  <si>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</si>
  <si>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</si>
  <si>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</si>
  <si>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</si>
  <si>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</si>
  <si>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</si>
  <si>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</si>
  <si>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</si>
  <si>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</si>
  <si>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</si>
  <si>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</si>
  <si>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</si>
  <si>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</si>
  <si>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</si>
  <si>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</si>
  <si>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</si>
  <si>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</si>
  <si>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</si>
  <si>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</si>
  <si>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</si>
  <si>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</si>
  <si>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</si>
  <si>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</si>
  <si>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</si>
  <si>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Description</t>
  </si>
  <si>
    <t>Est Date</t>
  </si>
  <si>
    <t>% Complete</t>
  </si>
  <si>
    <t>Invoice #</t>
  </si>
  <si>
    <t>Invoice Date</t>
  </si>
  <si>
    <t>Invoice Amount</t>
  </si>
  <si>
    <t>Air Liquide Advanced Technologies US (ALATUS)</t>
  </si>
  <si>
    <t>Ted Peshehonoff</t>
  </si>
  <si>
    <t>Completion of Kickoff Meeting – CP1</t>
  </si>
  <si>
    <t>Complete CP1 Final Design Review (FDR #1) –</t>
  </si>
  <si>
    <t>Complete CP2 FDR #1</t>
  </si>
  <si>
    <t>Complete CP1 FDR #2</t>
  </si>
  <si>
    <t>Complete CP2 FDR #2</t>
  </si>
  <si>
    <t>Order  of main material to start CC manufacturing at factory – CP1</t>
  </si>
  <si>
    <t>Order  of main material to start CC manufacturing at factory – CP2</t>
  </si>
  <si>
    <t>Factory Inspection of CP1 CC Casing Assemblies</t>
  </si>
  <si>
    <t>CP1 Casing Assembly delivered to 2K Cold Box Vendor</t>
  </si>
  <si>
    <t>FAT CP1 Cartridges and Electrical Cabinet Factory Inspections</t>
  </si>
  <si>
    <t>CP1 Cartridges and Electrical Cabinet Assemblies delivered to SLAC</t>
  </si>
  <si>
    <t>Factory Inspection of CP2 CC Casing Assemblies</t>
  </si>
  <si>
    <t>CP2 Casing Assembly delivered to 2K Cold Box Vendor</t>
  </si>
  <si>
    <t>Shipment of CP1 Spares to SLAC</t>
  </si>
  <si>
    <t>Shipment of CP2 Spares to SLAC</t>
  </si>
  <si>
    <t>FAT CP2 Cartridges and Electrical Cabinet Factory Inspections</t>
  </si>
  <si>
    <t>CP2 Cartridges and Electrical Cabinet Assemblies delivered to SLAC</t>
  </si>
  <si>
    <t>Shipment of CP1 "Downgrade" Compressor to SLAC</t>
  </si>
  <si>
    <t>Shipment of CP2 "Upgrade" Compressor to SLAC</t>
  </si>
  <si>
    <t>On-site Support for CP1 Commissioning at SLAC</t>
  </si>
  <si>
    <t>Delivery and acceptance of operating and maintenance manuals</t>
  </si>
  <si>
    <t>On-site Support for CP2 Commissioning at SLAC</t>
  </si>
  <si>
    <t>JSA-18-C0415</t>
  </si>
  <si>
    <t>Completion of Kickoff Meeting and Initial Material Order</t>
  </si>
  <si>
    <t xml:space="preserve">Complete Final Design Review (FDR) + installation instructions and operating and maintenance manuals </t>
  </si>
  <si>
    <t>Casing Assemblies Delivered to JLab</t>
  </si>
  <si>
    <t>Electrical Cabinets Delivered to JLab including the Spare Option A : VFD and AMB controller</t>
  </si>
  <si>
    <t>Motor/Bearing Catridges Delivered to JLab &amp; Option A: Spare Carridges</t>
  </si>
  <si>
    <t>On-site (JLab) support for start-up and commissioning - 2 weeks</t>
  </si>
  <si>
    <t>Mod 002: FAT Acceptance of Motor Cartridges and Electrical Cabinets</t>
  </si>
  <si>
    <t>Panchali Sumithraratne</t>
  </si>
  <si>
    <t>Russ Fries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</si>
</sst>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_);[Red]\(&quot;$&quot;#,##0\)"/>
    <numFmt numFmtId="44" formatCode="_(&quot;$&quot;* #,##0.00_);_(&quot;$&quot;* \(#,##0.00\);_(&quot;$&quot;* &quot;-&quot;??_);_(@_)"/>
    <numFmt numFmtId="43" formatCode="_(* #,##0.00_);_(* \(#,##0.00\);_(* &quot;-&quot;??_);_(@_)"/>
    <numFmt numFmtId="164" formatCode="m/d/yyyy;@"/>
    <numFmt numFmtId="165" formatCode="0.0%"/>
    <numFmt numFmtId="166" formatCode="m/d/yy;@"/>
  </numFmts>
  <fonts count="2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
      <b/>
      <sz val="10"/>
      <color theme="0"/>
      <name val="Arial"/>
      <family val="2"/>
    </font>
    <font>
      <sz val="10"/>
      <name val="Arial"/>
      <family val="2"/>
    </font>
    <font>
      <sz val="11"/>
      <name val="Arial"/>
      <family val="2"/>
    </font>
    <font>
      <b/>
      <sz val="11"/>
      <name val="Arial"/>
      <family val="2"/>
    </font>
    <font>
      <sz val="11"/>
      <name val="Calibri"/>
      <family val="2"/>
    </font>
    <font>
      <sz val="10"/>
      <name val="Arial"/>
    </font>
    <font>
      <sz val="10"/>
      <color rgb="FF000000"/>
      <name val="Times New Roman"/>
      <family val="1"/>
    </font>
    <font>
      <sz val="12"/>
      <name val="Calibri"/>
      <family val="2"/>
    </font>
    <font>
      <sz val="12"/>
      <color theme="1"/>
      <name val="Calibri"/>
      <family val="2"/>
    </font>
  </fonts>
  <fills count="11">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1"/>
        <bgColor theme="1"/>
      </patternFill>
    </fill>
    <fill>
      <patternFill patternType="lightGray">
        <fgColor rgb="FFFFFF00"/>
      </patternFill>
    </fill>
    <fill>
      <patternFill patternType="solid">
        <fgColor theme="0" tint="-0.14999847407452621"/>
        <bgColor theme="0" tint="-0.14999847407452621"/>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44">
    <xf numFmtId="0" fontId="0" fillId="0" borderId="0"/>
    <xf numFmtId="9" fontId="11" fillId="0" borderId="0" applyFont="0" applyFill="0" applyBorder="0" applyAlignment="0" applyProtection="0"/>
    <xf numFmtId="0" fontId="9" fillId="0" borderId="0"/>
    <xf numFmtId="44" fontId="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7" fillId="0" borderId="0" applyFont="0" applyFill="0" applyBorder="0" applyAlignment="0" applyProtection="0"/>
    <xf numFmtId="9"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21" fillId="0" borderId="0" applyFont="0" applyFill="0" applyBorder="0" applyAlignment="0" applyProtection="0"/>
    <xf numFmtId="44" fontId="22" fillId="0" borderId="0" applyFont="0" applyFill="0" applyBorder="0" applyAlignment="0" applyProtection="0"/>
    <xf numFmtId="44" fontId="9" fillId="0" borderId="0" applyFont="0" applyFill="0" applyBorder="0" applyAlignment="0" applyProtection="0"/>
    <xf numFmtId="44" fontId="2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cellStyleXfs>
  <cellXfs count="150">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xf>
    <xf numFmtId="0" fontId="0" fillId="0" borderId="0" xfId="0" applyBorder="1" applyAlignment="1">
      <alignment horizontal="center" vertical="top"/>
    </xf>
    <xf numFmtId="0" fontId="10" fillId="0" borderId="0" xfId="0" applyFont="1" applyBorder="1"/>
    <xf numFmtId="0" fontId="0" fillId="0" borderId="1" xfId="0" applyBorder="1" applyProtection="1">
      <protection locked="0"/>
    </xf>
    <xf numFmtId="0" fontId="0" fillId="0" borderId="0" xfId="0" applyBorder="1" applyProtection="1">
      <protection locked="0"/>
    </xf>
    <xf numFmtId="0" fontId="0" fillId="0" borderId="0" xfId="0" applyBorder="1" applyAlignment="1" applyProtection="1">
      <alignment horizontal="center"/>
      <protection locked="0"/>
    </xf>
    <xf numFmtId="0" fontId="0" fillId="0" borderId="0" xfId="0" applyBorder="1" applyAlignment="1" applyProtection="1">
      <alignment horizontal="center" vertical="top"/>
      <protection locked="0"/>
    </xf>
    <xf numFmtId="0" fontId="0" fillId="0" borderId="0" xfId="0" applyProtection="1">
      <protection locked="0"/>
    </xf>
    <xf numFmtId="0" fontId="0" fillId="0" borderId="0" xfId="0" applyAlignment="1">
      <alignment wrapText="1"/>
    </xf>
    <xf numFmtId="0" fontId="9"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10" fillId="0" borderId="1" xfId="0" applyFont="1" applyBorder="1" applyAlignment="1" applyProtection="1">
      <alignment horizontal="center" wrapText="1"/>
    </xf>
    <xf numFmtId="0" fontId="0" fillId="0" borderId="0" xfId="0" applyAlignment="1" applyProtection="1">
      <alignment horizontal="center" wrapText="1"/>
    </xf>
    <xf numFmtId="0" fontId="10"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1" xfId="0" applyBorder="1" applyAlignment="1" applyProtection="1">
      <alignment horizontal="center" vertical="top"/>
      <protection locked="0"/>
    </xf>
    <xf numFmtId="0" fontId="6" fillId="0" borderId="1" xfId="0" applyFont="1" applyBorder="1" applyProtection="1"/>
    <xf numFmtId="0" fontId="9" fillId="0" borderId="0" xfId="0" applyFont="1" applyBorder="1" applyProtection="1">
      <protection locked="0"/>
    </xf>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9" fillId="0" borderId="1" xfId="0" applyFont="1" applyBorder="1" applyAlignment="1" applyProtection="1">
      <alignment horizontal="left"/>
    </xf>
    <xf numFmtId="0" fontId="12" fillId="0" borderId="0" xfId="0" applyFont="1"/>
    <xf numFmtId="0" fontId="14" fillId="0" borderId="0" xfId="0" applyFont="1"/>
    <xf numFmtId="0" fontId="9" fillId="0" borderId="1" xfId="0" applyFont="1" applyBorder="1" applyAlignment="1" applyProtection="1">
      <alignment horizontal="center" wrapText="1"/>
    </xf>
    <xf numFmtId="0" fontId="0" fillId="0" borderId="0" xfId="0" applyAlignment="1"/>
    <xf numFmtId="0" fontId="0" fillId="0" borderId="1" xfId="0" applyBorder="1" applyProtection="1"/>
    <xf numFmtId="0" fontId="9" fillId="0" borderId="0" xfId="0" applyFont="1" applyBorder="1" applyAlignment="1" applyProtection="1">
      <alignment horizontal="center" wrapText="1"/>
    </xf>
    <xf numFmtId="0" fontId="8" fillId="0" borderId="1" xfId="0" applyFont="1" applyBorder="1" applyAlignment="1" applyProtection="1">
      <alignment horizontal="center" wrapText="1"/>
    </xf>
    <xf numFmtId="0" fontId="9" fillId="0" borderId="2" xfId="1" applyNumberFormat="1" applyFont="1" applyBorder="1" applyAlignment="1" applyProtection="1">
      <alignment horizontal="center"/>
    </xf>
    <xf numFmtId="10" fontId="0" fillId="0" borderId="0" xfId="1" applyNumberFormat="1" applyFont="1" applyBorder="1" applyProtection="1"/>
    <xf numFmtId="0" fontId="0" fillId="0" borderId="0" xfId="0" applyAlignment="1">
      <alignment wrapText="1"/>
    </xf>
    <xf numFmtId="0" fontId="10" fillId="0" borderId="0" xfId="0" applyFont="1" applyAlignment="1">
      <alignment wrapText="1"/>
    </xf>
    <xf numFmtId="0" fontId="0" fillId="0" borderId="0" xfId="0" applyAlignment="1">
      <alignment horizontal="center"/>
    </xf>
    <xf numFmtId="0" fontId="6" fillId="0" borderId="0" xfId="0" applyFont="1" applyAlignment="1">
      <alignment horizontal="center"/>
    </xf>
    <xf numFmtId="0" fontId="0" fillId="0" borderId="0" xfId="0" applyAlignment="1">
      <alignment horizontal="left"/>
    </xf>
    <xf numFmtId="0" fontId="10" fillId="0" borderId="0" xfId="0" applyFont="1" applyAlignment="1">
      <alignment horizontal="left"/>
    </xf>
    <xf numFmtId="0" fontId="0" fillId="0" borderId="0" xfId="0" applyBorder="1" applyAlignment="1">
      <alignment wrapText="1"/>
    </xf>
    <xf numFmtId="0" fontId="0" fillId="0" borderId="1" xfId="0" applyBorder="1" applyAlignment="1" applyProtection="1">
      <alignment wrapText="1"/>
      <protection locked="0"/>
    </xf>
    <xf numFmtId="0" fontId="0" fillId="0" borderId="0" xfId="0" applyAlignment="1">
      <alignment horizontal="center" vertical="top" wrapText="1"/>
    </xf>
    <xf numFmtId="0" fontId="0" fillId="0" borderId="0" xfId="0" applyAlignment="1" applyProtection="1">
      <alignment wrapText="1"/>
      <protection locked="0"/>
    </xf>
    <xf numFmtId="0" fontId="6" fillId="0" borderId="0" xfId="0" applyFont="1" applyAlignment="1">
      <alignment wrapText="1"/>
    </xf>
    <xf numFmtId="0" fontId="0" fillId="0" borderId="0" xfId="0" applyBorder="1" applyAlignment="1" applyProtection="1">
      <alignment wrapText="1"/>
      <protection locked="0"/>
    </xf>
    <xf numFmtId="0" fontId="10" fillId="7" borderId="1" xfId="0" applyFont="1" applyFill="1" applyBorder="1" applyAlignment="1">
      <alignment horizontal="center" wrapText="1"/>
    </xf>
    <xf numFmtId="0" fontId="9" fillId="7" borderId="1" xfId="0" applyFont="1" applyFill="1" applyBorder="1" applyAlignment="1">
      <alignment horizontal="center" wrapText="1"/>
    </xf>
    <xf numFmtId="0" fontId="0" fillId="7" borderId="1" xfId="0" applyFill="1" applyBorder="1" applyAlignment="1">
      <alignment horizontal="center" wrapText="1"/>
    </xf>
    <xf numFmtId="0" fontId="0" fillId="0" borderId="2" xfId="0" applyBorder="1" applyAlignment="1">
      <alignment horizontal="left"/>
    </xf>
    <xf numFmtId="165" fontId="6" fillId="0" borderId="0" xfId="1" applyNumberFormat="1" applyFont="1" applyAlignment="1">
      <alignment horizontal="center"/>
    </xf>
    <xf numFmtId="0" fontId="6" fillId="0" borderId="0" xfId="0" applyFont="1"/>
    <xf numFmtId="4" fontId="6" fillId="0" borderId="0" xfId="0" applyNumberFormat="1" applyFont="1"/>
    <xf numFmtId="0" fontId="16" fillId="8" borderId="4" xfId="0" applyFont="1" applyFill="1" applyBorder="1" applyAlignment="1">
      <alignment horizontal="center"/>
    </xf>
    <xf numFmtId="9" fontId="0" fillId="0" borderId="4" xfId="1" applyFont="1" applyBorder="1" applyAlignment="1">
      <alignment horizontal="center"/>
    </xf>
    <xf numFmtId="14" fontId="0" fillId="0" borderId="0" xfId="0" applyNumberFormat="1"/>
    <xf numFmtId="0" fontId="9" fillId="0" borderId="0" xfId="0" applyFont="1" applyFill="1" applyBorder="1" applyProtection="1">
      <protection locked="0"/>
    </xf>
    <xf numFmtId="0" fontId="9" fillId="0" borderId="0" xfId="0" applyFont="1" applyAlignment="1">
      <alignment horizontal="center"/>
    </xf>
    <xf numFmtId="4" fontId="9" fillId="3" borderId="1" xfId="0" applyNumberFormat="1" applyFont="1" applyFill="1" applyBorder="1" applyAlignment="1" applyProtection="1">
      <alignment wrapText="1"/>
      <protection locked="0"/>
    </xf>
    <xf numFmtId="4" fontId="9" fillId="0" borderId="0" xfId="0" applyNumberFormat="1" applyFont="1" applyAlignment="1">
      <alignment horizontal="center" wrapText="1"/>
    </xf>
    <xf numFmtId="4" fontId="9" fillId="4" borderId="1" xfId="0" applyNumberFormat="1" applyFont="1" applyFill="1" applyBorder="1" applyAlignment="1">
      <alignment wrapText="1"/>
    </xf>
    <xf numFmtId="4" fontId="9" fillId="0" borderId="5" xfId="0" applyNumberFormat="1" applyFont="1" applyBorder="1" applyProtection="1">
      <protection locked="0"/>
    </xf>
    <xf numFmtId="10" fontId="0" fillId="0" borderId="1" xfId="1" applyNumberFormat="1" applyFont="1" applyBorder="1" applyAlignment="1" applyProtection="1">
      <alignment horizontal="center"/>
    </xf>
    <xf numFmtId="0" fontId="9" fillId="0" borderId="0" xfId="0" applyFont="1"/>
    <xf numFmtId="44" fontId="0" fillId="0" borderId="0" xfId="16" applyFont="1"/>
    <xf numFmtId="0" fontId="0" fillId="0" borderId="0" xfId="0" applyAlignment="1">
      <alignment horizontal="center"/>
    </xf>
    <xf numFmtId="0" fontId="0" fillId="0" borderId="0" xfId="0" applyAlignment="1">
      <alignment horizontal="center"/>
    </xf>
    <xf numFmtId="164" fontId="14" fillId="0" borderId="1" xfId="0" applyNumberFormat="1" applyFont="1" applyBorder="1" applyProtection="1"/>
    <xf numFmtId="0" fontId="0" fillId="0" borderId="0" xfId="0" applyBorder="1" applyAlignment="1">
      <alignment horizontal="center"/>
    </xf>
    <xf numFmtId="14" fontId="0" fillId="0" borderId="0" xfId="0" applyNumberFormat="1" applyAlignment="1">
      <alignment horizontal="center"/>
    </xf>
    <xf numFmtId="14" fontId="9" fillId="0" borderId="1" xfId="0" applyNumberFormat="1" applyFont="1" applyBorder="1" applyAlignment="1" applyProtection="1">
      <alignment wrapText="1"/>
    </xf>
    <xf numFmtId="0" fontId="9" fillId="0" borderId="6" xfId="0" applyFont="1" applyBorder="1" applyProtection="1"/>
    <xf numFmtId="0" fontId="9" fillId="0" borderId="0" xfId="0" applyFont="1" applyAlignment="1" applyProtection="1">
      <alignment horizontal="center"/>
    </xf>
    <xf numFmtId="4" fontId="9" fillId="3" borderId="1" xfId="0" applyNumberFormat="1" applyFont="1" applyFill="1" applyBorder="1" applyAlignment="1" applyProtection="1">
      <alignment wrapText="1"/>
    </xf>
    <xf numFmtId="4" fontId="9" fillId="2" borderId="0" xfId="0" applyNumberFormat="1" applyFont="1" applyFill="1" applyBorder="1" applyAlignment="1" applyProtection="1">
      <alignment horizontal="center"/>
    </xf>
    <xf numFmtId="4" fontId="9" fillId="0" borderId="1" xfId="0" applyNumberFormat="1" applyFont="1" applyBorder="1" applyProtection="1"/>
    <xf numFmtId="4" fontId="9" fillId="0" borderId="0" xfId="0" applyNumberFormat="1" applyFont="1" applyBorder="1" applyAlignment="1" applyProtection="1">
      <alignment horizontal="center" wrapText="1"/>
    </xf>
    <xf numFmtId="4" fontId="9" fillId="3" borderId="2" xfId="0" applyNumberFormat="1" applyFont="1" applyFill="1" applyBorder="1" applyAlignment="1" applyProtection="1">
      <alignment wrapText="1"/>
    </xf>
    <xf numFmtId="0" fontId="9" fillId="0" borderId="0" xfId="0" applyFont="1" applyBorder="1" applyProtection="1"/>
    <xf numFmtId="0" fontId="18" fillId="0" borderId="0" xfId="0" applyFont="1" applyAlignment="1">
      <alignment horizontal="center"/>
    </xf>
    <xf numFmtId="0" fontId="6" fillId="0" borderId="1" xfId="0" applyFont="1" applyBorder="1" applyAlignment="1" applyProtection="1">
      <alignment horizontal="center"/>
    </xf>
    <xf numFmtId="0" fontId="9" fillId="0" borderId="1" xfId="0" applyFont="1" applyFill="1" applyBorder="1" applyAlignment="1" applyProtection="1">
      <alignment horizontal="center"/>
    </xf>
    <xf numFmtId="0" fontId="9" fillId="0" borderId="0" xfId="0" applyFont="1" applyBorder="1" applyAlignment="1" applyProtection="1">
      <alignment horizontal="right"/>
    </xf>
    <xf numFmtId="0" fontId="0" fillId="0" borderId="1" xfId="0" applyBorder="1" applyAlignment="1" applyProtection="1">
      <alignment horizontal="center"/>
    </xf>
    <xf numFmtId="0" fontId="9" fillId="0" borderId="0" xfId="0" applyFont="1" applyProtection="1">
      <protection locked="0"/>
    </xf>
    <xf numFmtId="0" fontId="0" fillId="0" borderId="0" xfId="0" applyAlignment="1" applyProtection="1">
      <alignment horizontal="center"/>
      <protection locked="0"/>
    </xf>
    <xf numFmtId="0" fontId="0" fillId="0" borderId="0" xfId="0" applyAlignment="1" applyProtection="1">
      <alignment horizontal="center" vertical="top"/>
      <protection locked="0"/>
    </xf>
    <xf numFmtId="0" fontId="0" fillId="6" borderId="0" xfId="0" applyFill="1" applyProtection="1">
      <protection locked="0"/>
    </xf>
    <xf numFmtId="0" fontId="0" fillId="6" borderId="0" xfId="0" applyFill="1" applyAlignment="1" applyProtection="1">
      <alignment horizontal="center"/>
      <protection locked="0"/>
    </xf>
    <xf numFmtId="0" fontId="0" fillId="6" borderId="0" xfId="0" applyFill="1" applyBorder="1" applyProtection="1">
      <protection locked="0"/>
    </xf>
    <xf numFmtId="0" fontId="0" fillId="6" borderId="0" xfId="0" applyFill="1" applyBorder="1" applyAlignment="1" applyProtection="1">
      <alignment horizontal="center" vertical="top"/>
      <protection locked="0"/>
    </xf>
    <xf numFmtId="0" fontId="0" fillId="6" borderId="0" xfId="0" applyFill="1" applyAlignment="1" applyProtection="1">
      <alignment horizontal="center" vertical="top"/>
      <protection locked="0"/>
    </xf>
    <xf numFmtId="0" fontId="0" fillId="5" borderId="0" xfId="0" applyFill="1" applyProtection="1">
      <protection locked="0"/>
    </xf>
    <xf numFmtId="0" fontId="0" fillId="5" borderId="0" xfId="0" applyFill="1" applyAlignment="1" applyProtection="1">
      <alignment horizontal="center"/>
      <protection locked="0"/>
    </xf>
    <xf numFmtId="0" fontId="0" fillId="5" borderId="0" xfId="0" applyFill="1" applyBorder="1" applyProtection="1">
      <protection locked="0"/>
    </xf>
    <xf numFmtId="0" fontId="0" fillId="5" borderId="0" xfId="0" applyFill="1" applyBorder="1" applyAlignment="1" applyProtection="1">
      <alignment horizontal="center" vertical="top"/>
      <protection locked="0"/>
    </xf>
    <xf numFmtId="0" fontId="0" fillId="5" borderId="0" xfId="0" applyFill="1" applyAlignment="1" applyProtection="1">
      <alignment horizontal="center" vertical="top"/>
      <protection locked="0"/>
    </xf>
    <xf numFmtId="0" fontId="9" fillId="5" borderId="0" xfId="0" applyFont="1" applyFill="1" applyProtection="1">
      <protection locked="0"/>
    </xf>
    <xf numFmtId="14" fontId="19" fillId="9" borderId="1" xfId="0" applyNumberFormat="1" applyFont="1" applyFill="1" applyBorder="1" applyAlignment="1" applyProtection="1">
      <alignment horizontal="center" wrapText="1"/>
      <protection locked="0"/>
    </xf>
    <xf numFmtId="10" fontId="9" fillId="0" borderId="1" xfId="1" applyNumberFormat="1" applyFont="1" applyBorder="1" applyAlignment="1" applyProtection="1">
      <alignment horizontal="center"/>
      <protection locked="0"/>
    </xf>
    <xf numFmtId="0" fontId="0" fillId="7" borderId="0" xfId="0" applyFill="1" applyBorder="1" applyAlignment="1">
      <alignment horizontal="center" wrapText="1"/>
    </xf>
    <xf numFmtId="14" fontId="20" fillId="0" borderId="4" xfId="0" applyNumberFormat="1" applyFont="1" applyBorder="1" applyAlignment="1">
      <alignment horizontal="right" vertical="center" wrapText="1"/>
    </xf>
    <xf numFmtId="6" fontId="9" fillId="0" borderId="4" xfId="14" applyNumberFormat="1" applyFont="1" applyFill="1" applyBorder="1" applyAlignment="1">
      <alignment vertical="center" wrapText="1"/>
    </xf>
    <xf numFmtId="0" fontId="9" fillId="0" borderId="4" xfId="0" applyFont="1" applyBorder="1" applyAlignment="1">
      <alignment horizontal="left"/>
    </xf>
    <xf numFmtId="0" fontId="13" fillId="10" borderId="4" xfId="0" applyFont="1" applyFill="1" applyBorder="1"/>
    <xf numFmtId="0" fontId="13" fillId="0" borderId="4" xfId="0" applyFont="1" applyBorder="1"/>
    <xf numFmtId="0" fontId="9" fillId="0" borderId="1" xfId="0" applyFont="1" applyBorder="1" applyProtection="1">
      <protection locked="0"/>
    </xf>
    <xf numFmtId="14" fontId="0" fillId="0" borderId="1" xfId="0" applyNumberFormat="1" applyBorder="1" applyProtection="1">
      <protection locked="0"/>
    </xf>
    <xf numFmtId="14" fontId="9" fillId="0" borderId="1" xfId="0" applyNumberFormat="1" applyFont="1" applyBorder="1" applyProtection="1">
      <protection locked="0"/>
    </xf>
    <xf numFmtId="10" fontId="9" fillId="0" borderId="1" xfId="1" applyNumberFormat="1" applyFont="1" applyBorder="1" applyAlignment="1" applyProtection="1">
      <alignment horizontal="center"/>
    </xf>
    <xf numFmtId="10" fontId="9" fillId="0" borderId="0" xfId="1" applyNumberFormat="1" applyFont="1" applyBorder="1" applyProtection="1"/>
    <xf numFmtId="0" fontId="24" fillId="0" borderId="8" xfId="0" applyFont="1" applyFill="1" applyBorder="1" applyAlignment="1">
      <alignment vertical="center" wrapText="1"/>
    </xf>
    <xf numFmtId="0" fontId="23" fillId="0" borderId="10" xfId="0" applyFont="1" applyFill="1" applyBorder="1" applyAlignment="1">
      <alignment vertical="center" wrapText="1"/>
    </xf>
    <xf numFmtId="0" fontId="23" fillId="0" borderId="11" xfId="0" applyFont="1" applyFill="1" applyBorder="1" applyAlignment="1">
      <alignment vertical="center" wrapText="1"/>
    </xf>
    <xf numFmtId="0" fontId="0" fillId="0" borderId="0" xfId="0" applyAlignment="1">
      <alignment vertical="center" wrapText="1"/>
    </xf>
    <xf numFmtId="166" fontId="24" fillId="0" borderId="9" xfId="0" applyNumberFormat="1" applyFont="1" applyFill="1" applyBorder="1" applyAlignment="1">
      <alignment horizontal="center" vertical="center" wrapText="1"/>
    </xf>
    <xf numFmtId="166" fontId="23" fillId="0" borderId="4" xfId="0" applyNumberFormat="1" applyFont="1" applyFill="1" applyBorder="1" applyAlignment="1">
      <alignment horizontal="center" vertical="center" wrapText="1"/>
    </xf>
    <xf numFmtId="166" fontId="23" fillId="0" borderId="12" xfId="0" applyNumberFormat="1" applyFont="1" applyFill="1" applyBorder="1" applyAlignment="1">
      <alignment horizontal="center" vertical="center" wrapText="1"/>
    </xf>
    <xf numFmtId="4" fontId="9" fillId="0" borderId="4" xfId="0" applyNumberFormat="1" applyFont="1" applyBorder="1" applyProtection="1">
      <protection locked="0"/>
    </xf>
    <xf numFmtId="0" fontId="9" fillId="0" borderId="1" xfId="0" applyFont="1" applyBorder="1" applyAlignment="1" applyProtection="1">
      <alignment horizontal="center"/>
    </xf>
    <xf numFmtId="0" fontId="13" fillId="0" borderId="4" xfId="0" applyFont="1" applyFill="1" applyBorder="1"/>
    <xf numFmtId="0" fontId="12" fillId="0" borderId="1" xfId="0" applyFont="1" applyFill="1" applyBorder="1" applyAlignment="1" applyProtection="1">
      <alignment horizontal="center"/>
    </xf>
    <xf numFmtId="0" fontId="12" fillId="0" borderId="0" xfId="0" applyFont="1" applyFill="1" applyProtection="1"/>
    <xf numFmtId="10" fontId="12" fillId="0" borderId="1" xfId="1" applyNumberFormat="1" applyFont="1" applyFill="1" applyBorder="1" applyAlignment="1" applyProtection="1">
      <alignment horizontal="center"/>
    </xf>
    <xf numFmtId="10" fontId="12" fillId="0" borderId="0" xfId="1" applyNumberFormat="1" applyFont="1" applyFill="1" applyBorder="1" applyProtection="1"/>
    <xf numFmtId="0" fontId="12" fillId="0" borderId="2" xfId="1" applyNumberFormat="1" applyFont="1" applyFill="1" applyBorder="1" applyAlignment="1" applyProtection="1">
      <alignment horizontal="center"/>
    </xf>
    <xf numFmtId="0" fontId="7" fillId="0" borderId="0" xfId="0" applyFont="1" applyAlignment="1" applyProtection="1">
      <alignment horizontal="center"/>
    </xf>
    <xf numFmtId="0" fontId="9" fillId="0" borderId="0" xfId="0" applyFont="1" applyBorder="1" applyAlignment="1" applyProtection="1">
      <alignment horizontal="right" vertical="top"/>
      <protection locked="0"/>
    </xf>
    <xf numFmtId="0" fontId="10" fillId="0" borderId="0" xfId="0" applyFont="1" applyBorder="1" applyAlignment="1" applyProtection="1">
      <alignment horizontal="right" vertical="top"/>
      <protection locked="0"/>
    </xf>
    <xf numFmtId="0" fontId="9" fillId="0" borderId="2" xfId="0" applyFont="1" applyBorder="1" applyAlignment="1" applyProtection="1">
      <alignment wrapText="1"/>
    </xf>
    <xf numFmtId="0" fontId="12" fillId="0" borderId="2" xfId="0" applyFont="1" applyFill="1" applyBorder="1" applyAlignment="1" applyProtection="1">
      <alignment wrapText="1"/>
    </xf>
    <xf numFmtId="0" fontId="0" fillId="0" borderId="2" xfId="0" applyBorder="1" applyAlignment="1" applyProtection="1">
      <alignment wrapText="1"/>
    </xf>
    <xf numFmtId="0" fontId="9" fillId="0" borderId="0" xfId="0" applyFont="1" applyAlignment="1">
      <alignment wrapText="1"/>
    </xf>
    <xf numFmtId="0" fontId="0" fillId="0" borderId="0" xfId="0" applyAlignment="1">
      <alignment wrapText="1"/>
    </xf>
    <xf numFmtId="0" fontId="9" fillId="0" borderId="0" xfId="0" applyFont="1" applyFill="1" applyAlignment="1">
      <alignment wrapText="1"/>
    </xf>
    <xf numFmtId="0" fontId="10" fillId="0" borderId="0" xfId="0" applyFont="1" applyAlignment="1">
      <alignment wrapText="1"/>
    </xf>
    <xf numFmtId="0" fontId="10" fillId="0" borderId="0" xfId="0" applyFont="1" applyFill="1" applyAlignment="1">
      <alignment wrapText="1"/>
    </xf>
    <xf numFmtId="0" fontId="6" fillId="0" borderId="0" xfId="0" applyFont="1" applyAlignment="1">
      <alignment horizontal="center"/>
    </xf>
    <xf numFmtId="0" fontId="7" fillId="0" borderId="0" xfId="0" applyFont="1" applyAlignment="1">
      <alignment horizontal="center"/>
    </xf>
    <xf numFmtId="0" fontId="9" fillId="0" borderId="0" xfId="0" applyFont="1" applyAlignment="1">
      <alignment horizontal="right" vertical="center" wrapText="1"/>
    </xf>
    <xf numFmtId="0" fontId="0" fillId="0" borderId="0" xfId="0" applyAlignment="1">
      <alignment horizontal="center"/>
    </xf>
    <xf numFmtId="0" fontId="9" fillId="0" borderId="3" xfId="0" applyFont="1" applyBorder="1" applyAlignment="1">
      <alignment horizontal="center"/>
    </xf>
    <xf numFmtId="0" fontId="0" fillId="0" borderId="3" xfId="0" applyBorder="1" applyAlignment="1">
      <alignment horizontal="center"/>
    </xf>
    <xf numFmtId="0" fontId="0" fillId="0" borderId="7" xfId="0" applyBorder="1" applyAlignment="1">
      <alignment horizontal="center" vertical="top" wrapText="1"/>
    </xf>
    <xf numFmtId="0" fontId="0" fillId="0" borderId="0" xfId="0" applyAlignment="1">
      <alignment horizontal="center" vertical="top" wrapText="1"/>
    </xf>
    <xf numFmtId="0" fontId="19" fillId="9" borderId="1" xfId="0" applyFont="1" applyFill="1" applyBorder="1" applyAlignment="1" applyProtection="1">
      <alignment horizontal="left"/>
      <protection locked="0"/>
    </xf>
  </cellXfs>
  <cellStyles count="44">
    <cellStyle name="Comma 2" xfId="30"/>
    <cellStyle name="Comma 3" xfId="31"/>
    <cellStyle name="Currency" xfId="16" builtinId="4"/>
    <cellStyle name="Currency 2" xfId="3"/>
    <cellStyle name="Currency 2 2" xfId="34"/>
    <cellStyle name="Currency 2 3" xfId="33"/>
    <cellStyle name="Currency 3" xfId="5"/>
    <cellStyle name="Currency 3 2" xfId="35"/>
    <cellStyle name="Currency 3 3" xfId="19"/>
    <cellStyle name="Currency 4" xfId="8"/>
    <cellStyle name="Currency 4 2" xfId="36"/>
    <cellStyle name="Currency 4 3" xfId="22"/>
    <cellStyle name="Currency 5" xfId="11"/>
    <cellStyle name="Currency 5 2" xfId="37"/>
    <cellStyle name="Currency 5 3" xfId="25"/>
    <cellStyle name="Currency 6" xfId="14"/>
    <cellStyle name="Currency 6 2" xfId="28"/>
    <cellStyle name="Currency 7" xfId="32"/>
    <cellStyle name="Normal" xfId="0" builtinId="0"/>
    <cellStyle name="Normal 2" xfId="4"/>
    <cellStyle name="Normal 2 2" xfId="38"/>
    <cellStyle name="Normal 2 3" xfId="18"/>
    <cellStyle name="Normal 3" xfId="7"/>
    <cellStyle name="Normal 3 2" xfId="39"/>
    <cellStyle name="Normal 3 3" xfId="21"/>
    <cellStyle name="Normal 4" xfId="2"/>
    <cellStyle name="Normal 5" xfId="10"/>
    <cellStyle name="Normal 5 2" xfId="24"/>
    <cellStyle name="Normal 6" xfId="13"/>
    <cellStyle name="Normal 6 2" xfId="27"/>
    <cellStyle name="Percent" xfId="1" builtinId="5"/>
    <cellStyle name="Percent 2" xfId="6"/>
    <cellStyle name="Percent 2 2" xfId="41"/>
    <cellStyle name="Percent 2 3" xfId="20"/>
    <cellStyle name="Percent 3" xfId="9"/>
    <cellStyle name="Percent 3 2" xfId="42"/>
    <cellStyle name="Percent 3 3" xfId="23"/>
    <cellStyle name="Percent 4" xfId="12"/>
    <cellStyle name="Percent 4 2" xfId="43"/>
    <cellStyle name="Percent 4 3" xfId="26"/>
    <cellStyle name="Percent 5" xfId="15"/>
    <cellStyle name="Percent 5 2" xfId="29"/>
    <cellStyle name="Percent 6" xfId="40"/>
    <cellStyle name="Percent 7" xfId="17"/>
  </cellStyles>
  <dxfs count="7">
    <dxf>
      <numFmt numFmtId="19" formatCode="m/d/yyyy"/>
    </dxf>
    <dxf>
      <numFmt numFmtId="34" formatCode="_(&quot;$&quot;* #,##0.00_);_(&quot;$&quot;* \(#,##0.00\);_(&quot;$&quot;* &quot;-&quot;??_);_(@_)"/>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 Accting USE Data Entry Form'!D5"/></Relationships>
</file>

<file path=xl/drawings/_rels/drawing2.xml.rels><?xml version="1.0" encoding="UTF-8" standalone="yes"?>
<Relationships xmlns="http://schemas.openxmlformats.org/package/2006/relationships"><Relationship Id="rId1" Type="http://schemas.openxmlformats.org/officeDocument/2006/relationships/hyperlink" Target="#Form!A1"/></Relationships>
</file>

<file path=xl/drawings/drawing1.xml><?xml version="1.0" encoding="utf-8"?>
<xdr:wsDr xmlns:xdr="http://schemas.openxmlformats.org/drawingml/2006/spreadsheetDrawing" xmlns:a="http://schemas.openxmlformats.org/drawingml/2006/main">
  <xdr:twoCellAnchor>
    <xdr:from>
      <xdr:col>12</xdr:col>
      <xdr:colOff>243840</xdr:colOff>
      <xdr:row>0</xdr:row>
      <xdr:rowOff>160020</xdr:rowOff>
    </xdr:from>
    <xdr:to>
      <xdr:col>14</xdr:col>
      <xdr:colOff>30480</xdr:colOff>
      <xdr:row>3</xdr:row>
      <xdr:rowOff>91440</xdr:rowOff>
    </xdr:to>
    <xdr:sp macro="" textlink="">
      <xdr:nvSpPr>
        <xdr:cNvPr id="2" name="Rounded Rectangle 1">
          <a:hlinkClick xmlns:r="http://schemas.openxmlformats.org/officeDocument/2006/relationships" r:id="rId1"/>
        </xdr:cNvPr>
        <xdr:cNvSpPr/>
      </xdr:nvSpPr>
      <xdr:spPr>
        <a:xfrm>
          <a:off x="6697980" y="160020"/>
          <a:ext cx="1036320" cy="525780"/>
        </a:xfrm>
        <a:prstGeom prst="roundRect">
          <a:avLst/>
        </a:prstGeom>
        <a:scene3d>
          <a:camera prst="orthographicFront"/>
          <a:lightRig rig="threePt" dir="t"/>
        </a:scene3d>
        <a:sp3d>
          <a:bevelT/>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lang="en-US" sz="1400" b="1"/>
            <a:t>Enter Data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268941</xdr:colOff>
      <xdr:row>0</xdr:row>
      <xdr:rowOff>188258</xdr:rowOff>
    </xdr:from>
    <xdr:to>
      <xdr:col>17</xdr:col>
      <xdr:colOff>1305261</xdr:colOff>
      <xdr:row>5</xdr:row>
      <xdr:rowOff>35857</xdr:rowOff>
    </xdr:to>
    <xdr:sp macro="" textlink="">
      <xdr:nvSpPr>
        <xdr:cNvPr id="2" name="Rounded Rectangle 1">
          <a:hlinkClick xmlns:r="http://schemas.openxmlformats.org/officeDocument/2006/relationships" r:id="rId1"/>
        </xdr:cNvPr>
        <xdr:cNvSpPr/>
      </xdr:nvSpPr>
      <xdr:spPr>
        <a:xfrm>
          <a:off x="12711953" y="188258"/>
          <a:ext cx="1036320" cy="681317"/>
        </a:xfrm>
        <a:prstGeom prst="roundRect">
          <a:avLst/>
        </a:prstGeom>
        <a:scene3d>
          <a:camera prst="orthographicFront"/>
          <a:lightRig rig="threePt" dir="t"/>
        </a:scene3d>
        <a:sp3d>
          <a:bevelT/>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sz="1400" b="1"/>
            <a:t>Back</a:t>
          </a:r>
          <a:r>
            <a:rPr lang="en-US" sz="1400" b="1" baseline="0"/>
            <a:t> to Summary</a:t>
          </a:r>
          <a:endParaRPr lang="en-US" sz="14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PROCUREMENT%20ELECTRONIC%20FILES\SUBCONTRACTS\0%20FY%2015%20open%20subcontracts\15-C0753%20-%20Fitzpatrick%20-%20Cavities%202%20-%20Zanon\D.%20SUBCONTRACT\D.12%20Subcontract%20Modifications,%20Supporting%20Docs,%20C.O\Mod%20001\M1-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tables/table1.xml><?xml version="1.0" encoding="utf-8"?>
<table xmlns="http://schemas.openxmlformats.org/spreadsheetml/2006/main" id="3" name="Table3" displayName="Table3" ref="A1:D23" headerRowDxfId="4">
  <autoFilter ref="A1:D23"/>
  <tableColumns count="4">
    <tableColumn id="1" name="Invoice #" totalsRowLabel="Total" dataDxfId="3"/>
    <tableColumn id="2" name="Invoice Date" dataDxfId="2"/>
    <tableColumn id="3" name="Description"/>
    <tableColumn id="4" name="Invoice Amount" totalsRowFunction="sum" totalsRowDxfId="1" dataCellStyle="Currency"/>
  </tableColumns>
  <tableStyleInfo name="TableStyleMedium1" showFirstColumn="0" showLastColumn="0" showRowStripes="1" showColumnStripes="0"/>
</table>
</file>

<file path=xl/tables/table2.xml><?xml version="1.0" encoding="utf-8"?>
<table xmlns="http://schemas.openxmlformats.org/spreadsheetml/2006/main" id="1" name="Table1" displayName="Table1" ref="D3:D63" totalsRowShown="0">
  <autoFilter ref="D3:D63"/>
  <tableColumns count="1">
    <tableColumn id="1" name="Date"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showGridLines="0" tabSelected="1" zoomScale="80" zoomScaleNormal="80" workbookViewId="0">
      <selection activeCell="Q25" sqref="Q25"/>
    </sheetView>
  </sheetViews>
  <sheetFormatPr defaultColWidth="9.125" defaultRowHeight="12.9" x14ac:dyDescent="0.2"/>
  <cols>
    <col min="1" max="1" width="8.625" style="13" customWidth="1"/>
    <col min="2" max="2" width="3.625" style="13" customWidth="1"/>
    <col min="3" max="3" width="9.875" style="13" customWidth="1"/>
    <col min="4" max="4" width="3.375" style="13" customWidth="1"/>
    <col min="5" max="5" width="7.875" style="18" customWidth="1"/>
    <col min="6" max="6" width="3.625" style="13" customWidth="1"/>
    <col min="7" max="7" width="9.125" style="13" customWidth="1"/>
    <col min="8" max="8" width="16" style="13" customWidth="1"/>
    <col min="9" max="9" width="4.625" style="13" customWidth="1"/>
    <col min="10" max="10" width="14.5" style="13" customWidth="1"/>
    <col min="11" max="11" width="14.25" style="13" customWidth="1"/>
    <col min="12" max="12" width="14.875" style="13" customWidth="1"/>
    <col min="13" max="16384" width="9.125" style="13"/>
  </cols>
  <sheetData>
    <row r="1" spans="1:12" ht="15.65" x14ac:dyDescent="0.25">
      <c r="A1" s="130" t="s">
        <v>4</v>
      </c>
      <c r="B1" s="130"/>
      <c r="C1" s="130"/>
      <c r="D1" s="130"/>
      <c r="E1" s="130"/>
      <c r="F1" s="130"/>
      <c r="G1" s="130"/>
      <c r="H1" s="130"/>
      <c r="I1" s="130"/>
      <c r="J1" s="130"/>
      <c r="K1" s="130"/>
      <c r="L1" s="130"/>
    </row>
    <row r="2" spans="1:12" ht="15.65" x14ac:dyDescent="0.25">
      <c r="A2" s="130" t="s">
        <v>34</v>
      </c>
      <c r="B2" s="130"/>
      <c r="C2" s="130"/>
      <c r="D2" s="130"/>
      <c r="E2" s="130"/>
      <c r="F2" s="130"/>
      <c r="G2" s="130"/>
      <c r="H2" s="130"/>
      <c r="I2" s="130"/>
      <c r="J2" s="130"/>
      <c r="K2" s="130"/>
      <c r="L2" s="130"/>
    </row>
    <row r="3" spans="1:12" ht="15.65" x14ac:dyDescent="0.25">
      <c r="A3" s="130" t="s">
        <v>18</v>
      </c>
      <c r="B3" s="130"/>
      <c r="C3" s="130"/>
      <c r="D3" s="130"/>
      <c r="E3" s="130"/>
      <c r="F3" s="130"/>
      <c r="G3" s="130"/>
      <c r="H3" s="130"/>
      <c r="I3" s="130"/>
      <c r="J3" s="130"/>
      <c r="K3" s="130"/>
      <c r="L3" s="130"/>
    </row>
    <row r="4" spans="1:12" ht="16.850000000000001" customHeight="1" x14ac:dyDescent="0.25">
      <c r="A4" s="130"/>
      <c r="B4" s="130"/>
      <c r="C4" s="130"/>
      <c r="D4" s="130"/>
      <c r="E4" s="130"/>
      <c r="F4" s="130"/>
      <c r="G4" s="130"/>
      <c r="H4" s="130"/>
      <c r="I4" s="130"/>
      <c r="J4" s="130"/>
    </row>
    <row r="5" spans="1:12" ht="23.3" customHeight="1" x14ac:dyDescent="0.25">
      <c r="A5" s="12" t="s">
        <v>0</v>
      </c>
      <c r="B5" s="14"/>
      <c r="C5" s="24" t="str">
        <f>' Accting USE Data Entry Form'!$D$5</f>
        <v>Air Liquide Advanced Technologies US (ALATUS)</v>
      </c>
      <c r="D5" s="24"/>
      <c r="E5" s="84"/>
      <c r="F5" s="24"/>
      <c r="G5" s="24"/>
      <c r="H5" s="33"/>
      <c r="I5" s="14"/>
      <c r="J5" s="15"/>
      <c r="K5" s="16" t="s">
        <v>28</v>
      </c>
      <c r="L5" s="85" t="s">
        <v>47</v>
      </c>
    </row>
    <row r="6" spans="1:12" ht="24.8" customHeight="1" x14ac:dyDescent="0.2">
      <c r="G6" s="14"/>
      <c r="H6" s="14"/>
    </row>
    <row r="7" spans="1:12" ht="13.6" x14ac:dyDescent="0.25">
      <c r="A7" s="13" t="s">
        <v>2</v>
      </c>
      <c r="B7" s="14"/>
      <c r="C7" s="24" t="str">
        <f>' Accting USE Data Entry Form'!$D$7</f>
        <v>JSA-18-C0415</v>
      </c>
      <c r="D7" s="24"/>
      <c r="E7" s="84"/>
      <c r="F7" s="24"/>
      <c r="G7" s="86" t="s">
        <v>41</v>
      </c>
      <c r="H7" s="33" t="str">
        <f>' Accting USE Data Entry Form'!$D$9</f>
        <v>Ted Peshehonoff</v>
      </c>
      <c r="I7" s="33"/>
      <c r="J7" s="17" t="s">
        <v>45</v>
      </c>
      <c r="K7" s="71">
        <f>' Accting USE Data Entry Form'!O5</f>
        <v>43830</v>
      </c>
      <c r="L7" s="24"/>
    </row>
    <row r="8" spans="1:12" x14ac:dyDescent="0.2">
      <c r="K8" s="18" t="s">
        <v>21</v>
      </c>
    </row>
    <row r="9" spans="1:12" s="20" customFormat="1" ht="34.5" customHeight="1" x14ac:dyDescent="0.2">
      <c r="A9" s="19" t="s">
        <v>1</v>
      </c>
      <c r="C9" s="31" t="s">
        <v>5</v>
      </c>
      <c r="D9" s="34"/>
      <c r="E9" s="35" t="s">
        <v>42</v>
      </c>
      <c r="G9" s="28" t="s">
        <v>33</v>
      </c>
      <c r="H9" s="21"/>
      <c r="I9" s="22"/>
      <c r="J9" s="22"/>
      <c r="K9" s="22"/>
      <c r="L9" s="22"/>
    </row>
    <row r="10" spans="1:12" x14ac:dyDescent="0.2">
      <c r="A10" s="123">
        <v>1</v>
      </c>
      <c r="B10" s="12"/>
      <c r="C10" s="113">
        <f>IF(' Accting USE Data Entry Form'!D11&gt;0,' Accting USE Data Entry Form'!D11,0)</f>
        <v>1</v>
      </c>
      <c r="D10" s="114"/>
      <c r="E10" s="36" t="str">
        <f>IF($L$5="yes","X"," ")</f>
        <v xml:space="preserve"> </v>
      </c>
      <c r="F10" s="12"/>
      <c r="G10" s="133" t="str">
        <f>IF(' Accting USE Data Entry Form'!B11&gt;0,' Accting USE Data Entry Form'!B11,"")</f>
        <v>Completion of Kickoff Meeting and Initial Material Order</v>
      </c>
      <c r="H10" s="133"/>
      <c r="I10" s="133"/>
      <c r="J10" s="133"/>
      <c r="K10" s="133"/>
      <c r="L10" s="133"/>
    </row>
    <row r="11" spans="1:12" ht="13.25" customHeight="1" x14ac:dyDescent="0.2">
      <c r="A11" s="123">
        <v>2</v>
      </c>
      <c r="B11" s="12"/>
      <c r="C11" s="113">
        <f>IF(' Accting USE Data Entry Form'!D12&gt;0,' Accting USE Data Entry Form'!D12,0)</f>
        <v>1</v>
      </c>
      <c r="D11" s="114"/>
      <c r="E11" s="36" t="str">
        <f t="shared" ref="E11" si="0">IF($L$5="yes","X"," ")</f>
        <v xml:space="preserve"> </v>
      </c>
      <c r="F11" s="12"/>
      <c r="G11" s="133" t="str">
        <f>IF(' Accting USE Data Entry Form'!B12&gt;0,' Accting USE Data Entry Form'!B12,"")</f>
        <v xml:space="preserve">Complete Final Design Review (FDR) + installation instructions and operating and maintenance manuals </v>
      </c>
      <c r="H11" s="133"/>
      <c r="I11" s="133"/>
      <c r="J11" s="133"/>
      <c r="K11" s="133"/>
      <c r="L11" s="133"/>
    </row>
    <row r="12" spans="1:12" ht="13.25" customHeight="1" x14ac:dyDescent="0.2">
      <c r="A12" s="123">
        <v>3</v>
      </c>
      <c r="B12" s="12"/>
      <c r="C12" s="113">
        <f>IF(' Accting USE Data Entry Form'!D13&gt;0,' Accting USE Data Entry Form'!D13,0)</f>
        <v>1</v>
      </c>
      <c r="D12" s="114"/>
      <c r="E12" s="36"/>
      <c r="F12" s="12"/>
      <c r="G12" s="133" t="str">
        <f>IF(' Accting USE Data Entry Form'!B13&gt;0,' Accting USE Data Entry Form'!B13,"")</f>
        <v>Casing Assemblies Delivered to JLab</v>
      </c>
      <c r="H12" s="133"/>
      <c r="I12" s="133"/>
      <c r="J12" s="133"/>
      <c r="K12" s="133"/>
      <c r="L12" s="133"/>
    </row>
    <row r="13" spans="1:12" ht="13.25" customHeight="1" x14ac:dyDescent="0.2">
      <c r="A13" s="125">
        <v>4</v>
      </c>
      <c r="B13" s="126"/>
      <c r="C13" s="127">
        <f>IF(' Accting USE Data Entry Form'!D14&gt;0,' Accting USE Data Entry Form'!D14,0)</f>
        <v>1</v>
      </c>
      <c r="D13" s="128"/>
      <c r="E13" s="129"/>
      <c r="F13" s="126"/>
      <c r="G13" s="134" t="str">
        <f>IF(' Accting USE Data Entry Form'!B14&gt;0,' Accting USE Data Entry Form'!B14,"")</f>
        <v>Electrical Cabinets Delivered to JLab including the Spare Option A : VFD and AMB controller</v>
      </c>
      <c r="H13" s="134"/>
      <c r="I13" s="134"/>
      <c r="J13" s="134"/>
      <c r="K13" s="134"/>
      <c r="L13" s="134"/>
    </row>
    <row r="14" spans="1:12" ht="13.25" customHeight="1" x14ac:dyDescent="0.2">
      <c r="A14" s="87">
        <v>5</v>
      </c>
      <c r="C14" s="66">
        <f>IF(' Accting USE Data Entry Form'!D15&gt;0,' Accting USE Data Entry Form'!D15,0)</f>
        <v>0</v>
      </c>
      <c r="D14" s="37"/>
      <c r="E14" s="36"/>
      <c r="G14" s="133" t="str">
        <f>IF(' Accting USE Data Entry Form'!B15&gt;0,' Accting USE Data Entry Form'!B15,"")</f>
        <v>Motor/Bearing Catridges Delivered to JLab &amp; Option A: Spare Carridges</v>
      </c>
      <c r="H14" s="135"/>
      <c r="I14" s="135"/>
      <c r="J14" s="135"/>
      <c r="K14" s="135"/>
      <c r="L14" s="135"/>
    </row>
    <row r="15" spans="1:12" ht="13.25" customHeight="1" x14ac:dyDescent="0.2">
      <c r="A15" s="87">
        <v>6</v>
      </c>
      <c r="C15" s="66">
        <f>IF(' Accting USE Data Entry Form'!D16&gt;0,' Accting USE Data Entry Form'!D16,0)</f>
        <v>0</v>
      </c>
      <c r="D15" s="37"/>
      <c r="E15" s="36"/>
      <c r="G15" s="133" t="str">
        <f>IF(' Accting USE Data Entry Form'!B16&gt;0,' Accting USE Data Entry Form'!B16,"")</f>
        <v>On-site (JLab) support for start-up and commissioning - 2 weeks</v>
      </c>
      <c r="H15" s="135"/>
      <c r="I15" s="135"/>
      <c r="J15" s="135"/>
      <c r="K15" s="135"/>
      <c r="L15" s="135"/>
    </row>
    <row r="16" spans="1:12" ht="13.25" customHeight="1" x14ac:dyDescent="0.2">
      <c r="A16" s="123">
        <v>7</v>
      </c>
      <c r="B16" s="12"/>
      <c r="C16" s="113">
        <f>IF(' Accting USE Data Entry Form'!D17&gt;0,' Accting USE Data Entry Form'!D17,0)</f>
        <v>1</v>
      </c>
      <c r="D16" s="114"/>
      <c r="E16" s="36"/>
      <c r="F16" s="12"/>
      <c r="G16" s="133" t="str">
        <f>IF(' Accting USE Data Entry Form'!B17&gt;0,' Accting USE Data Entry Form'!B17,"")</f>
        <v>Mod 002: FAT Acceptance of Motor Cartridges and Electrical Cabinets</v>
      </c>
      <c r="H16" s="133"/>
      <c r="I16" s="133"/>
      <c r="J16" s="133"/>
      <c r="K16" s="133"/>
      <c r="L16" s="133"/>
    </row>
    <row r="17" spans="1:12" ht="13.25" customHeight="1" x14ac:dyDescent="0.2">
      <c r="A17" s="87">
        <v>8</v>
      </c>
      <c r="C17" s="66">
        <f>IF(' Accting USE Data Entry Form'!D18&gt;0,' Accting USE Data Entry Form'!D18,0)</f>
        <v>0</v>
      </c>
      <c r="D17" s="37"/>
      <c r="E17" s="36"/>
      <c r="G17" s="133" t="str">
        <f>IF(' Accting USE Data Entry Form'!B18&gt;0,' Accting USE Data Entry Form'!B18,"")</f>
        <v/>
      </c>
      <c r="H17" s="135"/>
      <c r="I17" s="135"/>
      <c r="J17" s="135"/>
      <c r="K17" s="135"/>
      <c r="L17" s="135"/>
    </row>
    <row r="18" spans="1:12" ht="13.25" customHeight="1" x14ac:dyDescent="0.2">
      <c r="A18" s="87">
        <v>9</v>
      </c>
      <c r="C18" s="66">
        <f>IF(' Accting USE Data Entry Form'!D19&gt;0,' Accting USE Data Entry Form'!D19,0)</f>
        <v>0</v>
      </c>
      <c r="D18" s="37"/>
      <c r="E18" s="36"/>
      <c r="G18" s="133" t="str">
        <f>IF(' Accting USE Data Entry Form'!B19&gt;0,' Accting USE Data Entry Form'!B19,"")</f>
        <v/>
      </c>
      <c r="H18" s="135"/>
      <c r="I18" s="135"/>
      <c r="J18" s="135"/>
      <c r="K18" s="135"/>
      <c r="L18" s="135"/>
    </row>
    <row r="19" spans="1:12" ht="13.25" customHeight="1" x14ac:dyDescent="0.2">
      <c r="A19" s="87">
        <v>10</v>
      </c>
      <c r="C19" s="66">
        <f>IF(' Accting USE Data Entry Form'!D20&gt;0,' Accting USE Data Entry Form'!D20,0)</f>
        <v>0</v>
      </c>
      <c r="D19" s="37"/>
      <c r="E19" s="36"/>
      <c r="G19" s="133" t="str">
        <f>IF(' Accting USE Data Entry Form'!B20&gt;0,' Accting USE Data Entry Form'!B20,"")</f>
        <v/>
      </c>
      <c r="H19" s="135"/>
      <c r="I19" s="135"/>
      <c r="J19" s="135"/>
      <c r="K19" s="135"/>
      <c r="L19" s="135"/>
    </row>
    <row r="20" spans="1:12" ht="13.25" customHeight="1" x14ac:dyDescent="0.2">
      <c r="A20" s="87"/>
      <c r="C20" s="66"/>
      <c r="D20" s="37"/>
      <c r="E20" s="36"/>
      <c r="G20" s="133"/>
      <c r="H20" s="135"/>
      <c r="I20" s="135"/>
      <c r="J20" s="135"/>
      <c r="K20" s="135"/>
      <c r="L20" s="135"/>
    </row>
    <row r="21" spans="1:12" ht="20.25" customHeight="1" x14ac:dyDescent="0.2">
      <c r="A21" s="88" t="s">
        <v>30</v>
      </c>
      <c r="B21" s="10"/>
      <c r="C21" s="7"/>
      <c r="D21" s="7"/>
      <c r="E21" s="8"/>
      <c r="F21" s="7"/>
      <c r="G21" s="7"/>
      <c r="H21" s="110" t="s">
        <v>86</v>
      </c>
      <c r="I21" s="6"/>
      <c r="J21" s="23"/>
      <c r="K21" s="6"/>
      <c r="L21" s="111">
        <v>43818</v>
      </c>
    </row>
    <row r="22" spans="1:12" ht="23.3" customHeight="1" x14ac:dyDescent="0.2">
      <c r="A22" s="10"/>
      <c r="B22" s="10"/>
      <c r="C22" s="10"/>
      <c r="D22" s="10"/>
      <c r="E22" s="89"/>
      <c r="F22" s="131" t="s">
        <v>31</v>
      </c>
      <c r="G22" s="132"/>
      <c r="H22" s="132"/>
      <c r="I22" s="132"/>
      <c r="J22" s="132"/>
      <c r="K22" s="90"/>
      <c r="L22" s="90" t="s">
        <v>3</v>
      </c>
    </row>
    <row r="23" spans="1:12" x14ac:dyDescent="0.2">
      <c r="A23" s="88" t="s">
        <v>29</v>
      </c>
      <c r="B23" s="10"/>
      <c r="C23" s="10"/>
      <c r="D23" s="10"/>
      <c r="E23" s="89"/>
      <c r="F23" s="7"/>
      <c r="G23" s="7"/>
      <c r="H23" s="110" t="s">
        <v>87</v>
      </c>
      <c r="I23" s="6"/>
      <c r="J23" s="23"/>
      <c r="K23" s="6"/>
      <c r="L23" s="112">
        <v>43818</v>
      </c>
    </row>
    <row r="24" spans="1:12" ht="23.3" customHeight="1" x14ac:dyDescent="0.2">
      <c r="A24" s="10"/>
      <c r="B24" s="10"/>
      <c r="C24" s="10"/>
      <c r="D24" s="10"/>
      <c r="E24" s="89"/>
      <c r="F24" s="7"/>
      <c r="G24" s="7"/>
      <c r="H24" s="7"/>
      <c r="I24" s="7"/>
      <c r="J24" s="9" t="s">
        <v>32</v>
      </c>
      <c r="K24" s="90"/>
      <c r="L24" s="90" t="s">
        <v>3</v>
      </c>
    </row>
    <row r="25" spans="1:12" ht="15.8" customHeight="1" x14ac:dyDescent="0.2">
      <c r="A25" s="88"/>
      <c r="B25" s="10"/>
      <c r="C25" s="10"/>
      <c r="D25" s="10"/>
      <c r="E25" s="89"/>
      <c r="F25" s="7"/>
      <c r="G25" s="7"/>
      <c r="H25" s="7"/>
      <c r="I25" s="7"/>
      <c r="J25" s="9"/>
      <c r="K25" s="90"/>
      <c r="L25" s="90"/>
    </row>
    <row r="26" spans="1:12" ht="23.3" customHeight="1" x14ac:dyDescent="0.2">
      <c r="A26" s="10"/>
      <c r="B26" s="10"/>
      <c r="C26" s="10"/>
      <c r="D26" s="10"/>
      <c r="E26" s="89"/>
      <c r="F26" s="7"/>
      <c r="G26" s="7"/>
      <c r="H26" s="7"/>
      <c r="I26" s="7"/>
      <c r="J26" s="9"/>
      <c r="K26" s="90"/>
      <c r="L26" s="10"/>
    </row>
    <row r="27" spans="1:12" ht="15.8" customHeight="1" x14ac:dyDescent="0.2">
      <c r="A27" s="91" t="s">
        <v>25</v>
      </c>
      <c r="B27" s="91"/>
      <c r="C27" s="91"/>
      <c r="D27" s="91"/>
      <c r="E27" s="92"/>
      <c r="F27" s="93"/>
      <c r="G27" s="93"/>
      <c r="H27" s="93"/>
      <c r="I27" s="93"/>
      <c r="J27" s="94"/>
      <c r="K27" s="95"/>
      <c r="L27" s="91"/>
    </row>
    <row r="28" spans="1:12" ht="27.7" customHeight="1" x14ac:dyDescent="0.2">
      <c r="A28" s="96"/>
      <c r="B28" s="96"/>
      <c r="C28" s="96"/>
      <c r="D28" s="96"/>
      <c r="E28" s="97"/>
      <c r="F28" s="98"/>
      <c r="G28" s="98"/>
      <c r="H28" s="98"/>
      <c r="I28" s="98"/>
      <c r="J28" s="99"/>
      <c r="K28" s="100"/>
      <c r="L28" s="96"/>
    </row>
    <row r="29" spans="1:12" x14ac:dyDescent="0.2">
      <c r="A29" s="101" t="s">
        <v>23</v>
      </c>
      <c r="B29" s="96"/>
      <c r="C29" s="96"/>
      <c r="D29" s="96"/>
      <c r="E29" s="97"/>
      <c r="F29" s="98"/>
      <c r="G29" s="98"/>
      <c r="H29" s="98"/>
      <c r="I29" s="26"/>
      <c r="J29" s="27"/>
      <c r="K29" s="26"/>
      <c r="L29" s="26"/>
    </row>
    <row r="30" spans="1:12" ht="23.3" customHeight="1" x14ac:dyDescent="0.2">
      <c r="A30" s="96"/>
      <c r="B30" s="96"/>
      <c r="C30" s="96"/>
      <c r="D30" s="96"/>
      <c r="E30" s="97"/>
      <c r="F30" s="98"/>
      <c r="G30" s="98"/>
      <c r="H30" s="98"/>
      <c r="I30" s="98"/>
      <c r="J30" s="99"/>
      <c r="K30" s="100" t="s">
        <v>3</v>
      </c>
      <c r="L30" s="96"/>
    </row>
    <row r="31" spans="1:12" x14ac:dyDescent="0.2">
      <c r="A31" s="101" t="s">
        <v>22</v>
      </c>
      <c r="B31" s="96"/>
      <c r="C31" s="96"/>
      <c r="D31" s="96"/>
      <c r="E31" s="97"/>
      <c r="F31" s="98"/>
      <c r="G31" s="26"/>
      <c r="H31" s="26"/>
      <c r="I31" s="26"/>
      <c r="J31" s="27"/>
      <c r="K31" s="26"/>
      <c r="L31" s="26"/>
    </row>
    <row r="32" spans="1:12" ht="16.5" customHeight="1" x14ac:dyDescent="0.2">
      <c r="A32" s="96"/>
      <c r="B32" s="96"/>
      <c r="C32" s="96"/>
      <c r="D32" s="96"/>
      <c r="E32" s="97"/>
      <c r="F32" s="96"/>
      <c r="G32" s="96"/>
      <c r="H32" s="96"/>
      <c r="I32" s="96"/>
      <c r="J32" s="100"/>
      <c r="K32" s="100" t="s">
        <v>3</v>
      </c>
      <c r="L32" s="96"/>
    </row>
    <row r="33" spans="1:12" x14ac:dyDescent="0.2">
      <c r="A33" s="96"/>
      <c r="B33" s="96"/>
      <c r="C33" s="96"/>
      <c r="D33" s="96"/>
      <c r="E33" s="97"/>
      <c r="F33" s="96"/>
      <c r="G33" s="96"/>
      <c r="H33" s="96"/>
      <c r="I33" s="96"/>
      <c r="J33" s="96"/>
      <c r="K33" s="96"/>
      <c r="L33" s="96"/>
    </row>
  </sheetData>
  <sheetProtection selectLockedCells="1"/>
  <mergeCells count="16">
    <mergeCell ref="A4:J4"/>
    <mergeCell ref="A1:L1"/>
    <mergeCell ref="A2:L2"/>
    <mergeCell ref="A3:L3"/>
    <mergeCell ref="F22:J22"/>
    <mergeCell ref="G10:L10"/>
    <mergeCell ref="G11:L11"/>
    <mergeCell ref="G12:L12"/>
    <mergeCell ref="G13:L13"/>
    <mergeCell ref="G14:L14"/>
    <mergeCell ref="G15:L15"/>
    <mergeCell ref="G16:L16"/>
    <mergeCell ref="G17:L17"/>
    <mergeCell ref="G18:L18"/>
    <mergeCell ref="G19:L19"/>
    <mergeCell ref="G20:L20"/>
  </mergeCells>
  <phoneticPr fontId="8" type="noConversion"/>
  <conditionalFormatting sqref="E10:E20">
    <cfRule type="expression" dxfId="6" priority="4">
      <formula>$L$5="no"</formula>
    </cfRule>
  </conditionalFormatting>
  <conditionalFormatting sqref="C10:C20">
    <cfRule type="expression" dxfId="5" priority="2">
      <formula>$L$5="yes"</formula>
    </cfRule>
  </conditionalFormatting>
  <dataValidations count="1">
    <dataValidation allowBlank="1" sqref="K7 C10:C20"/>
  </dataValidations>
  <printOptions horizontalCentered="1"/>
  <pageMargins left="0.5" right="0.5" top="0.5" bottom="0.5" header="0.5" footer="0.5"/>
  <pageSetup scale="91" orientation="portrait" r:id="rId1"/>
  <headerFooter alignWithMargins="0">
    <oddFooter>&amp;L&amp;8&amp;Z&amp;F</oddFooter>
  </headerFooter>
  <ignoredErrors>
    <ignoredError sqref="C9 H7 C7 C5 C10:C11 G10:L11 C12 G12:L12 C13:C14 G13:L14 C15:C19 G15:L19"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4" workbookViewId="0">
      <selection activeCell="E28" sqref="E28"/>
    </sheetView>
  </sheetViews>
  <sheetFormatPr defaultRowHeight="12.9" x14ac:dyDescent="0.2"/>
  <cols>
    <col min="1" max="1" width="8.625" customWidth="1"/>
    <col min="2" max="2" width="7.5" customWidth="1"/>
    <col min="3" max="3" width="8.875" customWidth="1"/>
    <col min="4" max="4" width="3.625" customWidth="1"/>
    <col min="5" max="5" width="9.125" customWidth="1"/>
    <col min="6" max="6" width="10.5" customWidth="1"/>
    <col min="7" max="7" width="3.625" customWidth="1"/>
    <col min="8" max="8" width="28" customWidth="1"/>
  </cols>
  <sheetData>
    <row r="1" spans="1:11" ht="13.6" x14ac:dyDescent="0.25">
      <c r="A1" s="141"/>
      <c r="B1" s="141"/>
      <c r="C1" s="141"/>
      <c r="D1" s="141"/>
      <c r="E1" s="141"/>
      <c r="F1" s="141"/>
      <c r="G1" s="141"/>
      <c r="H1" s="141"/>
    </row>
    <row r="2" spans="1:11" ht="15.65" x14ac:dyDescent="0.25">
      <c r="A2" s="142" t="s">
        <v>4</v>
      </c>
      <c r="B2" s="142"/>
      <c r="C2" s="142"/>
      <c r="D2" s="142"/>
      <c r="E2" s="142"/>
      <c r="F2" s="142"/>
      <c r="G2" s="142"/>
      <c r="H2" s="142"/>
      <c r="I2" s="142"/>
      <c r="J2" s="142"/>
    </row>
    <row r="3" spans="1:11" ht="15.65" x14ac:dyDescent="0.25">
      <c r="A3" s="142" t="s">
        <v>34</v>
      </c>
      <c r="B3" s="142"/>
      <c r="C3" s="142"/>
      <c r="D3" s="142"/>
      <c r="E3" s="142"/>
      <c r="F3" s="142"/>
      <c r="G3" s="142"/>
      <c r="H3" s="142"/>
      <c r="I3" s="142"/>
      <c r="J3" s="142"/>
    </row>
    <row r="4" spans="1:11" ht="15.65" x14ac:dyDescent="0.25">
      <c r="A4" s="142" t="s">
        <v>44</v>
      </c>
      <c r="B4" s="142"/>
      <c r="C4" s="142"/>
      <c r="D4" s="142"/>
      <c r="E4" s="142"/>
      <c r="F4" s="142"/>
      <c r="G4" s="142"/>
      <c r="H4" s="142"/>
      <c r="I4" s="142"/>
      <c r="J4" s="142"/>
    </row>
    <row r="6" spans="1:11" ht="30.75" customHeight="1" x14ac:dyDescent="0.2">
      <c r="A6" s="136" t="s">
        <v>37</v>
      </c>
      <c r="B6" s="137"/>
      <c r="C6" s="137"/>
      <c r="D6" s="137"/>
      <c r="E6" s="137"/>
      <c r="F6" s="137"/>
      <c r="G6" s="137"/>
      <c r="H6" s="137"/>
      <c r="I6" s="137"/>
      <c r="J6" s="137"/>
    </row>
    <row r="7" spans="1:11" ht="19.55" customHeight="1" x14ac:dyDescent="0.2"/>
    <row r="8" spans="1:11" ht="16.5" customHeight="1" x14ac:dyDescent="0.25">
      <c r="A8" s="30" t="s">
        <v>35</v>
      </c>
      <c r="B8" s="29"/>
      <c r="C8" s="29"/>
      <c r="D8" s="29"/>
      <c r="E8" s="29"/>
      <c r="F8" s="29"/>
      <c r="G8" s="29"/>
      <c r="H8" s="29"/>
    </row>
    <row r="9" spans="1:11" ht="19.55" customHeight="1" x14ac:dyDescent="0.2"/>
    <row r="10" spans="1:11" ht="30.75" customHeight="1" x14ac:dyDescent="0.2">
      <c r="A10" s="136" t="s">
        <v>36</v>
      </c>
      <c r="B10" s="137"/>
      <c r="C10" s="137"/>
      <c r="D10" s="137"/>
      <c r="E10" s="137"/>
      <c r="F10" s="137"/>
      <c r="G10" s="137"/>
      <c r="H10" s="137"/>
      <c r="I10" s="137"/>
      <c r="J10" s="137"/>
    </row>
    <row r="11" spans="1:11" ht="65.25" customHeight="1" x14ac:dyDescent="0.2">
      <c r="B11" s="136" t="s">
        <v>46</v>
      </c>
      <c r="C11" s="137"/>
      <c r="D11" s="137"/>
      <c r="E11" s="137"/>
      <c r="F11" s="137"/>
      <c r="G11" s="137"/>
      <c r="H11" s="137"/>
      <c r="I11" s="137"/>
      <c r="J11" s="32"/>
      <c r="K11" s="32"/>
    </row>
    <row r="12" spans="1:11" ht="19.55" customHeight="1" x14ac:dyDescent="0.2">
      <c r="A12" s="11"/>
      <c r="B12" s="11"/>
      <c r="C12" s="11"/>
      <c r="D12" s="11"/>
      <c r="E12" s="11"/>
      <c r="F12" s="11"/>
      <c r="G12" s="11"/>
      <c r="H12" s="11"/>
    </row>
    <row r="13" spans="1:11" ht="43.5" customHeight="1" x14ac:dyDescent="0.25">
      <c r="A13" s="136" t="s">
        <v>43</v>
      </c>
      <c r="B13" s="136"/>
      <c r="C13" s="136"/>
      <c r="D13" s="136"/>
      <c r="E13" s="136"/>
      <c r="F13" s="136"/>
      <c r="G13" s="136"/>
      <c r="H13" s="136"/>
      <c r="I13" s="136"/>
      <c r="J13" s="136"/>
    </row>
    <row r="14" spans="1:11" ht="19.55" customHeight="1" x14ac:dyDescent="0.2">
      <c r="A14" s="11"/>
      <c r="B14" s="11"/>
      <c r="C14" s="11"/>
      <c r="D14" s="11"/>
      <c r="E14" s="11"/>
      <c r="F14" s="11"/>
      <c r="G14" s="11"/>
      <c r="H14" s="11"/>
    </row>
    <row r="15" spans="1:11" ht="54.7" customHeight="1" x14ac:dyDescent="0.2">
      <c r="A15" s="136" t="s">
        <v>38</v>
      </c>
      <c r="B15" s="139"/>
      <c r="C15" s="139"/>
      <c r="D15" s="139"/>
      <c r="E15" s="139"/>
      <c r="F15" s="139"/>
      <c r="G15" s="139"/>
      <c r="H15" s="139"/>
      <c r="I15" s="139"/>
      <c r="J15" s="139"/>
    </row>
    <row r="16" spans="1:11" ht="19.55" customHeight="1" x14ac:dyDescent="0.2"/>
    <row r="17" spans="1:10" ht="39.1" customHeight="1" x14ac:dyDescent="0.2">
      <c r="A17" s="138" t="s">
        <v>39</v>
      </c>
      <c r="B17" s="140"/>
      <c r="C17" s="140"/>
      <c r="D17" s="140"/>
      <c r="E17" s="140"/>
      <c r="F17" s="140"/>
      <c r="G17" s="140"/>
      <c r="H17" s="140"/>
      <c r="I17" s="140"/>
      <c r="J17" s="140"/>
    </row>
    <row r="18" spans="1:10" ht="19.55" customHeight="1" x14ac:dyDescent="0.2"/>
    <row r="19" spans="1:10" ht="56.25" customHeight="1" x14ac:dyDescent="0.2">
      <c r="A19" s="138" t="s">
        <v>40</v>
      </c>
      <c r="B19" s="140"/>
      <c r="C19" s="140"/>
      <c r="D19" s="140"/>
      <c r="E19" s="140"/>
      <c r="F19" s="140"/>
      <c r="G19" s="140"/>
      <c r="H19" s="140"/>
      <c r="I19" s="140"/>
      <c r="J19" s="140"/>
    </row>
    <row r="20" spans="1:10" ht="20.25" customHeight="1" x14ac:dyDescent="0.2"/>
    <row r="21" spans="1:10" ht="27.7" customHeight="1" x14ac:dyDescent="0.2">
      <c r="A21" s="138" t="s">
        <v>20</v>
      </c>
      <c r="B21" s="138"/>
      <c r="C21" s="138"/>
      <c r="D21" s="138"/>
      <c r="E21" s="138"/>
      <c r="F21" s="138"/>
      <c r="G21" s="138"/>
      <c r="H21" s="138"/>
      <c r="I21" s="138"/>
      <c r="J21" s="138"/>
    </row>
    <row r="22" spans="1:10" ht="19.5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3"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8"/>
  <sheetViews>
    <sheetView showGridLines="0" zoomScale="85" zoomScaleNormal="85" workbookViewId="0">
      <pane xSplit="2" ySplit="10" topLeftCell="C11" activePane="bottomRight" state="frozen"/>
      <selection pane="topRight" activeCell="C1" sqref="C1"/>
      <selection pane="bottomLeft" activeCell="A11" sqref="A11"/>
      <selection pane="bottomRight" activeCell="D15" sqref="D15"/>
    </sheetView>
  </sheetViews>
  <sheetFormatPr defaultColWidth="29.5" defaultRowHeight="12.9" x14ac:dyDescent="0.2"/>
  <cols>
    <col min="1" max="1" width="9" style="42" customWidth="1"/>
    <col min="2" max="2" width="64.875" customWidth="1"/>
    <col min="3" max="3" width="12.375" style="69" customWidth="1"/>
    <col min="4" max="4" width="12.625" style="40" customWidth="1"/>
    <col min="5" max="5" width="2.125" bestFit="1" customWidth="1"/>
    <col min="6" max="6" width="16.625" bestFit="1" customWidth="1"/>
    <col min="7" max="7" width="3.5" customWidth="1"/>
    <col min="8" max="8" width="2.125" style="3" bestFit="1" customWidth="1"/>
    <col min="9" max="9" width="12.125" style="38" customWidth="1"/>
    <col min="10" max="10" width="3.625" style="3" customWidth="1"/>
    <col min="11" max="11" width="13.5" customWidth="1"/>
    <col min="12" max="12" width="3.125" customWidth="1"/>
    <col min="13" max="13" width="12.125" style="38" customWidth="1"/>
    <col min="14" max="14" width="1.625" bestFit="1" customWidth="1"/>
    <col min="15" max="15" width="12.125" style="38" customWidth="1"/>
    <col min="16" max="16" width="2.125" bestFit="1" customWidth="1"/>
    <col min="17" max="17" width="12.125" style="38" customWidth="1"/>
  </cols>
  <sheetData>
    <row r="1" spans="1:17" ht="15.65" x14ac:dyDescent="0.25">
      <c r="A1" s="142" t="s">
        <v>4</v>
      </c>
      <c r="B1" s="144"/>
      <c r="C1" s="144"/>
      <c r="D1" s="144"/>
      <c r="E1" s="144"/>
      <c r="F1" s="144"/>
      <c r="G1" s="144"/>
      <c r="H1" s="144"/>
      <c r="I1" s="144"/>
      <c r="J1" s="144"/>
      <c r="K1" s="144"/>
      <c r="L1" s="144"/>
      <c r="M1" s="144"/>
      <c r="N1" s="144"/>
      <c r="O1" s="144"/>
      <c r="P1" s="144"/>
      <c r="Q1" s="144"/>
    </row>
    <row r="2" spans="1:17" ht="15.65" x14ac:dyDescent="0.25">
      <c r="A2" s="142" t="s">
        <v>9</v>
      </c>
      <c r="B2" s="144"/>
      <c r="C2" s="144"/>
      <c r="D2" s="144"/>
      <c r="E2" s="144"/>
      <c r="F2" s="144"/>
      <c r="G2" s="144"/>
      <c r="H2" s="144"/>
      <c r="I2" s="144"/>
      <c r="J2" s="144"/>
      <c r="K2" s="144"/>
      <c r="L2" s="144"/>
      <c r="M2" s="144"/>
      <c r="N2" s="144"/>
      <c r="O2" s="144"/>
      <c r="P2" s="144"/>
      <c r="Q2" s="144"/>
    </row>
    <row r="3" spans="1:17" ht="15.65" x14ac:dyDescent="0.25">
      <c r="A3" s="142" t="s">
        <v>19</v>
      </c>
      <c r="B3" s="144"/>
      <c r="C3" s="144"/>
      <c r="D3" s="144"/>
      <c r="E3" s="144"/>
      <c r="F3" s="144"/>
      <c r="G3" s="144"/>
      <c r="H3" s="144"/>
      <c r="I3" s="144"/>
      <c r="J3" s="144"/>
      <c r="K3" s="144"/>
      <c r="L3" s="144"/>
      <c r="M3" s="144"/>
      <c r="N3" s="144"/>
      <c r="O3" s="144"/>
      <c r="P3" s="144"/>
      <c r="Q3" s="144"/>
    </row>
    <row r="4" spans="1:17" ht="5.45" customHeight="1" x14ac:dyDescent="0.2">
      <c r="D4" s="83"/>
    </row>
    <row r="5" spans="1:17" ht="13.25" customHeight="1" x14ac:dyDescent="0.25">
      <c r="A5" s="143" t="s">
        <v>0</v>
      </c>
      <c r="B5" s="143"/>
      <c r="C5" s="1"/>
      <c r="D5" s="149" t="s">
        <v>54</v>
      </c>
      <c r="E5" s="149"/>
      <c r="F5" s="149"/>
      <c r="G5" s="149"/>
      <c r="H5" s="149"/>
      <c r="I5" s="49"/>
      <c r="J5" s="8"/>
      <c r="K5" s="2"/>
      <c r="L5" s="2" t="s">
        <v>26</v>
      </c>
      <c r="O5" s="102">
        <v>43830</v>
      </c>
    </row>
    <row r="6" spans="1:17" ht="5.45" customHeight="1" x14ac:dyDescent="0.2">
      <c r="A6" s="118"/>
      <c r="B6" s="118"/>
      <c r="C6" s="1"/>
      <c r="D6" s="83"/>
      <c r="I6" s="44"/>
      <c r="L6" s="2"/>
      <c r="O6" s="147" t="s">
        <v>6</v>
      </c>
    </row>
    <row r="7" spans="1:17" ht="13.25" customHeight="1" x14ac:dyDescent="0.25">
      <c r="A7" s="143" t="s">
        <v>2</v>
      </c>
      <c r="B7" s="143"/>
      <c r="C7" s="1"/>
      <c r="D7" s="149" t="s">
        <v>78</v>
      </c>
      <c r="E7" s="149"/>
      <c r="F7" s="149"/>
      <c r="G7" s="149"/>
      <c r="H7" s="149"/>
      <c r="L7" s="2"/>
      <c r="M7" s="48" t="s">
        <v>16</v>
      </c>
      <c r="O7" s="148"/>
    </row>
    <row r="8" spans="1:17" ht="5.45" customHeight="1" x14ac:dyDescent="0.2">
      <c r="A8" s="143"/>
      <c r="B8" s="143"/>
      <c r="C8" s="72"/>
      <c r="D8" s="8"/>
      <c r="E8" s="7"/>
      <c r="F8" s="7"/>
      <c r="G8" s="7"/>
      <c r="H8" s="8"/>
      <c r="L8" s="2"/>
      <c r="M8" s="39"/>
      <c r="O8" s="44"/>
    </row>
    <row r="9" spans="1:17" ht="13.75" customHeight="1" x14ac:dyDescent="0.25">
      <c r="A9" s="143" t="s">
        <v>41</v>
      </c>
      <c r="B9" s="143"/>
      <c r="C9" s="72"/>
      <c r="D9" s="149" t="s">
        <v>55</v>
      </c>
      <c r="E9" s="149"/>
      <c r="F9" s="149"/>
      <c r="G9" s="149"/>
      <c r="H9" s="149"/>
      <c r="L9" s="5" t="s">
        <v>17</v>
      </c>
      <c r="M9" s="39"/>
      <c r="O9" s="45"/>
    </row>
    <row r="10" spans="1:17" s="1" customFormat="1" ht="51.65" x14ac:dyDescent="0.2">
      <c r="A10" s="50" t="s">
        <v>1</v>
      </c>
      <c r="B10" s="52" t="s">
        <v>48</v>
      </c>
      <c r="C10" s="104" t="s">
        <v>49</v>
      </c>
      <c r="D10" s="50" t="s">
        <v>5</v>
      </c>
      <c r="E10" s="50"/>
      <c r="F10" s="51" t="s">
        <v>24</v>
      </c>
      <c r="G10" s="50"/>
      <c r="H10" s="50" t="s">
        <v>10</v>
      </c>
      <c r="I10" s="50" t="s">
        <v>11</v>
      </c>
      <c r="J10" s="52"/>
      <c r="K10" s="50" t="s">
        <v>11</v>
      </c>
      <c r="L10" s="50" t="s">
        <v>12</v>
      </c>
      <c r="M10" s="50" t="s">
        <v>15</v>
      </c>
      <c r="N10" s="50" t="s">
        <v>12</v>
      </c>
      <c r="O10" s="50" t="s">
        <v>13</v>
      </c>
      <c r="P10" s="50" t="s">
        <v>10</v>
      </c>
      <c r="Q10" s="50" t="s">
        <v>14</v>
      </c>
    </row>
    <row r="11" spans="1:17" ht="14.45" customHeight="1" x14ac:dyDescent="0.2">
      <c r="A11" s="107">
        <v>1</v>
      </c>
      <c r="B11" s="115" t="s">
        <v>79</v>
      </c>
      <c r="C11" s="119">
        <v>43189</v>
      </c>
      <c r="D11" s="103">
        <v>1</v>
      </c>
      <c r="E11" s="25" t="s">
        <v>27</v>
      </c>
      <c r="F11" s="65">
        <v>427185</v>
      </c>
      <c r="G11" s="75"/>
      <c r="H11" s="76" t="s">
        <v>10</v>
      </c>
      <c r="I11" s="77">
        <f t="shared" ref="I11:I15" si="0">D11*F11</f>
        <v>427185</v>
      </c>
      <c r="J11" s="78"/>
      <c r="K11" s="79">
        <f t="shared" ref="K11:K14" si="1">+I11</f>
        <v>427185</v>
      </c>
      <c r="L11" s="80" t="s">
        <v>12</v>
      </c>
      <c r="M11" s="77">
        <f>K11-O11</f>
        <v>427185</v>
      </c>
      <c r="N11" s="63" t="s">
        <v>12</v>
      </c>
      <c r="O11" s="62">
        <f>SUMIF(Table3[Description],' Accting USE Data Entry Form'!$B11,Table3[Invoice Amount])</f>
        <v>0</v>
      </c>
      <c r="P11" s="63" t="s">
        <v>10</v>
      </c>
      <c r="Q11" s="64">
        <f t="shared" ref="Q11:Q13" si="2">+K11-M11-O11</f>
        <v>0</v>
      </c>
    </row>
    <row r="12" spans="1:17" ht="14.45" customHeight="1" x14ac:dyDescent="0.2">
      <c r="A12" s="107">
        <v>2</v>
      </c>
      <c r="B12" s="116" t="s">
        <v>80</v>
      </c>
      <c r="C12" s="120">
        <v>43231</v>
      </c>
      <c r="D12" s="103">
        <v>1</v>
      </c>
      <c r="E12" s="25" t="s">
        <v>27</v>
      </c>
      <c r="F12" s="65">
        <v>804114</v>
      </c>
      <c r="G12" s="75"/>
      <c r="H12" s="76" t="s">
        <v>10</v>
      </c>
      <c r="I12" s="77">
        <f t="shared" si="0"/>
        <v>804114</v>
      </c>
      <c r="J12" s="78"/>
      <c r="K12" s="79">
        <f t="shared" si="1"/>
        <v>804114</v>
      </c>
      <c r="L12" s="80" t="s">
        <v>12</v>
      </c>
      <c r="M12" s="77">
        <f>K12-O12</f>
        <v>804114</v>
      </c>
      <c r="N12" s="63" t="s">
        <v>12</v>
      </c>
      <c r="O12" s="62">
        <f>SUMIF(Table3[Description],' Accting USE Data Entry Form'!$B12,Table3[Invoice Amount])</f>
        <v>0</v>
      </c>
      <c r="P12" s="63" t="s">
        <v>10</v>
      </c>
      <c r="Q12" s="64">
        <f t="shared" si="2"/>
        <v>0</v>
      </c>
    </row>
    <row r="13" spans="1:17" ht="14.45" customHeight="1" x14ac:dyDescent="0.2">
      <c r="A13" s="107">
        <v>3</v>
      </c>
      <c r="B13" s="116" t="s">
        <v>81</v>
      </c>
      <c r="C13" s="120">
        <v>43420</v>
      </c>
      <c r="D13" s="103">
        <v>1</v>
      </c>
      <c r="E13" s="25" t="s">
        <v>27</v>
      </c>
      <c r="F13" s="65">
        <v>502571</v>
      </c>
      <c r="G13" s="75"/>
      <c r="H13" s="76" t="s">
        <v>10</v>
      </c>
      <c r="I13" s="77">
        <f t="shared" si="0"/>
        <v>502571</v>
      </c>
      <c r="J13" s="78"/>
      <c r="K13" s="79">
        <f t="shared" si="1"/>
        <v>502571</v>
      </c>
      <c r="L13" s="80" t="s">
        <v>12</v>
      </c>
      <c r="M13" s="77">
        <f>K13-O13</f>
        <v>502571</v>
      </c>
      <c r="N13" s="63" t="s">
        <v>12</v>
      </c>
      <c r="O13" s="62">
        <f>SUMIF(Table3[Description],' Accting USE Data Entry Form'!$B13,Table3[Invoice Amount])</f>
        <v>0</v>
      </c>
      <c r="P13" s="63" t="s">
        <v>10</v>
      </c>
      <c r="Q13" s="64">
        <f t="shared" si="2"/>
        <v>0</v>
      </c>
    </row>
    <row r="14" spans="1:17" ht="14.45" customHeight="1" x14ac:dyDescent="0.2">
      <c r="A14" s="107">
        <v>4</v>
      </c>
      <c r="B14" s="116" t="s">
        <v>82</v>
      </c>
      <c r="C14" s="120">
        <v>43798</v>
      </c>
      <c r="D14" s="103">
        <v>1</v>
      </c>
      <c r="E14" s="25" t="s">
        <v>27</v>
      </c>
      <c r="F14" s="65">
        <v>376928</v>
      </c>
      <c r="G14" s="75"/>
      <c r="H14" s="76" t="s">
        <v>10</v>
      </c>
      <c r="I14" s="81">
        <f t="shared" si="0"/>
        <v>376928</v>
      </c>
      <c r="J14" s="78"/>
      <c r="K14" s="79">
        <f t="shared" si="1"/>
        <v>376928</v>
      </c>
      <c r="L14" s="80" t="s">
        <v>12</v>
      </c>
      <c r="M14" s="77">
        <f t="shared" ref="M14:M15" si="3">K14-O14</f>
        <v>376928</v>
      </c>
      <c r="N14" s="63" t="s">
        <v>12</v>
      </c>
      <c r="O14" s="62">
        <f>SUMIF(Table3[Description],' Accting USE Data Entry Form'!$B14,Table3[Invoice Amount])</f>
        <v>0</v>
      </c>
      <c r="P14" s="63" t="s">
        <v>10</v>
      </c>
      <c r="Q14" s="64">
        <v>0</v>
      </c>
    </row>
    <row r="15" spans="1:17" ht="14.45" customHeight="1" x14ac:dyDescent="0.2">
      <c r="A15" s="107">
        <v>5</v>
      </c>
      <c r="B15" s="116" t="s">
        <v>83</v>
      </c>
      <c r="C15" s="120">
        <v>44044</v>
      </c>
      <c r="D15" s="103">
        <v>0</v>
      </c>
      <c r="E15" s="25" t="s">
        <v>27</v>
      </c>
      <c r="F15" s="65">
        <v>125000</v>
      </c>
      <c r="G15" s="75"/>
      <c r="H15" s="76" t="s">
        <v>10</v>
      </c>
      <c r="I15" s="81">
        <f t="shared" si="0"/>
        <v>0</v>
      </c>
      <c r="J15" s="78"/>
      <c r="K15" s="79">
        <f t="shared" ref="K15" si="4">+I15</f>
        <v>0</v>
      </c>
      <c r="L15" s="80" t="s">
        <v>12</v>
      </c>
      <c r="M15" s="77">
        <f t="shared" si="3"/>
        <v>0</v>
      </c>
      <c r="N15" s="63" t="s">
        <v>12</v>
      </c>
      <c r="O15" s="62">
        <f>SUMIF(Table3[Description],' Accting USE Data Entry Form'!$B15,Table3[Invoice Amount])</f>
        <v>0</v>
      </c>
      <c r="P15" s="63" t="s">
        <v>10</v>
      </c>
      <c r="Q15" s="64">
        <f t="shared" ref="Q15" si="5">+K15-M15-O15</f>
        <v>0</v>
      </c>
    </row>
    <row r="16" spans="1:17" ht="14.45" customHeight="1" x14ac:dyDescent="0.2">
      <c r="A16" s="107">
        <v>6</v>
      </c>
      <c r="B16" s="117" t="s">
        <v>84</v>
      </c>
      <c r="C16" s="121">
        <v>44104</v>
      </c>
      <c r="D16" s="103">
        <v>0</v>
      </c>
      <c r="E16" s="60" t="s">
        <v>27</v>
      </c>
      <c r="F16" s="122">
        <v>25129</v>
      </c>
      <c r="G16" s="82"/>
      <c r="H16" s="76" t="s">
        <v>10</v>
      </c>
      <c r="I16" s="81">
        <f t="shared" ref="I16:I20" si="6">D16*F16</f>
        <v>0</v>
      </c>
      <c r="J16" s="78"/>
      <c r="K16" s="79">
        <f t="shared" ref="K16" si="7">+I16</f>
        <v>0</v>
      </c>
      <c r="L16" s="80" t="s">
        <v>12</v>
      </c>
      <c r="M16" s="77">
        <f t="shared" ref="M16" si="8">K16-O16</f>
        <v>0</v>
      </c>
      <c r="N16" s="63" t="s">
        <v>12</v>
      </c>
      <c r="O16" s="62">
        <f>SUMIF(Table3[Description],' Accting USE Data Entry Form'!$B16,Table3[Invoice Amount])</f>
        <v>0</v>
      </c>
      <c r="P16" s="63" t="s">
        <v>10</v>
      </c>
      <c r="Q16" s="64">
        <f t="shared" ref="Q16" si="9">+K16-M16-O16</f>
        <v>0</v>
      </c>
    </row>
    <row r="17" spans="1:17" ht="14.45" customHeight="1" x14ac:dyDescent="0.2">
      <c r="A17" s="107">
        <v>7</v>
      </c>
      <c r="B17" s="124" t="s">
        <v>85</v>
      </c>
      <c r="C17" s="121">
        <v>43738</v>
      </c>
      <c r="D17" s="103">
        <v>1</v>
      </c>
      <c r="E17" s="60" t="s">
        <v>27</v>
      </c>
      <c r="F17" s="122">
        <v>251928</v>
      </c>
      <c r="G17" s="82"/>
      <c r="H17" s="76" t="s">
        <v>10</v>
      </c>
      <c r="I17" s="81">
        <f t="shared" si="6"/>
        <v>251928</v>
      </c>
      <c r="J17" s="78"/>
      <c r="K17" s="79">
        <f t="shared" ref="K17:K20" si="10">+I17</f>
        <v>251928</v>
      </c>
      <c r="L17" s="80" t="s">
        <v>12</v>
      </c>
      <c r="M17" s="77">
        <f t="shared" ref="M17:M20" si="11">K17-O17</f>
        <v>251928</v>
      </c>
      <c r="N17" s="63" t="s">
        <v>12</v>
      </c>
      <c r="O17" s="62">
        <f>SUMIF(Table3[Description],' Accting USE Data Entry Form'!$B17,Table3[Invoice Amount])</f>
        <v>0</v>
      </c>
      <c r="P17" s="63" t="s">
        <v>10</v>
      </c>
      <c r="Q17" s="64">
        <f t="shared" ref="Q17:Q20" si="12">+K17-M17-O17</f>
        <v>0</v>
      </c>
    </row>
    <row r="18" spans="1:17" ht="14.45" customHeight="1" x14ac:dyDescent="0.2">
      <c r="A18" s="107">
        <v>8</v>
      </c>
      <c r="B18" s="109"/>
      <c r="C18" s="105"/>
      <c r="D18" s="103">
        <v>0</v>
      </c>
      <c r="E18" s="60" t="s">
        <v>27</v>
      </c>
      <c r="F18" s="106"/>
      <c r="G18" s="82"/>
      <c r="H18" s="76" t="s">
        <v>10</v>
      </c>
      <c r="I18" s="81">
        <f t="shared" si="6"/>
        <v>0</v>
      </c>
      <c r="J18" s="78"/>
      <c r="K18" s="79">
        <f t="shared" si="10"/>
        <v>0</v>
      </c>
      <c r="L18" s="80" t="s">
        <v>12</v>
      </c>
      <c r="M18" s="77">
        <f t="shared" si="11"/>
        <v>0</v>
      </c>
      <c r="N18" s="63" t="s">
        <v>12</v>
      </c>
      <c r="O18" s="62">
        <f>SUMIF(Table3[Description],' Accting USE Data Entry Form'!$B18,Table3[Invoice Amount])</f>
        <v>0</v>
      </c>
      <c r="P18" s="63" t="s">
        <v>10</v>
      </c>
      <c r="Q18" s="64">
        <f t="shared" si="12"/>
        <v>0</v>
      </c>
    </row>
    <row r="19" spans="1:17" ht="14.45" customHeight="1" x14ac:dyDescent="0.2">
      <c r="A19" s="107">
        <v>9</v>
      </c>
      <c r="B19" s="108"/>
      <c r="C19" s="105"/>
      <c r="D19" s="103">
        <v>0</v>
      </c>
      <c r="E19" s="60" t="s">
        <v>27</v>
      </c>
      <c r="F19" s="106"/>
      <c r="G19" s="82"/>
      <c r="H19" s="76" t="s">
        <v>10</v>
      </c>
      <c r="I19" s="81">
        <f t="shared" si="6"/>
        <v>0</v>
      </c>
      <c r="J19" s="78"/>
      <c r="K19" s="79">
        <f t="shared" si="10"/>
        <v>0</v>
      </c>
      <c r="L19" s="80" t="s">
        <v>12</v>
      </c>
      <c r="M19" s="77">
        <f t="shared" si="11"/>
        <v>0</v>
      </c>
      <c r="N19" s="63" t="s">
        <v>12</v>
      </c>
      <c r="O19" s="62">
        <f>SUMIF(Table3[Description],' Accting USE Data Entry Form'!$B19,Table3[Invoice Amount])</f>
        <v>0</v>
      </c>
      <c r="P19" s="63" t="s">
        <v>10</v>
      </c>
      <c r="Q19" s="64">
        <f t="shared" si="12"/>
        <v>0</v>
      </c>
    </row>
    <row r="20" spans="1:17" ht="14.45" customHeight="1" x14ac:dyDescent="0.2">
      <c r="A20" s="107">
        <v>10</v>
      </c>
      <c r="B20" s="109"/>
      <c r="C20" s="105"/>
      <c r="D20" s="103">
        <v>0</v>
      </c>
      <c r="E20" s="60" t="s">
        <v>27</v>
      </c>
      <c r="F20" s="106"/>
      <c r="G20" s="82"/>
      <c r="H20" s="76" t="s">
        <v>10</v>
      </c>
      <c r="I20" s="81">
        <f t="shared" si="6"/>
        <v>0</v>
      </c>
      <c r="J20" s="78"/>
      <c r="K20" s="79">
        <f t="shared" si="10"/>
        <v>0</v>
      </c>
      <c r="L20" s="80" t="s">
        <v>12</v>
      </c>
      <c r="M20" s="77">
        <f t="shared" si="11"/>
        <v>0</v>
      </c>
      <c r="N20" s="63" t="s">
        <v>12</v>
      </c>
      <c r="O20" s="62">
        <f>SUMIF(Table3[Description],' Accting USE Data Entry Form'!$B20,Table3[Invoice Amount])</f>
        <v>0</v>
      </c>
      <c r="P20" s="63" t="s">
        <v>10</v>
      </c>
      <c r="Q20" s="64">
        <f t="shared" si="12"/>
        <v>0</v>
      </c>
    </row>
    <row r="21" spans="1:17" ht="14.45" customHeight="1" x14ac:dyDescent="0.25">
      <c r="A21" s="53"/>
      <c r="D21" s="54">
        <f>I21/F21</f>
        <v>0.94025560567561595</v>
      </c>
      <c r="E21" s="55"/>
      <c r="F21" s="56">
        <f>SUM(F11:F20)</f>
        <v>2512855</v>
      </c>
      <c r="G21" s="55"/>
      <c r="H21" s="41"/>
      <c r="I21" s="56">
        <f>SUM(I11:I20)</f>
        <v>2362726</v>
      </c>
      <c r="J21" s="41"/>
      <c r="K21" s="56">
        <f>SUM(K11:K20)</f>
        <v>2362726</v>
      </c>
      <c r="L21" s="55"/>
      <c r="M21" s="56">
        <f>SUM(M11:M20)</f>
        <v>2362726</v>
      </c>
      <c r="N21" s="55"/>
      <c r="O21" s="56">
        <f>SUM(O11:O20)</f>
        <v>0</v>
      </c>
      <c r="P21" s="55"/>
      <c r="Q21" s="56">
        <f>SUM(Q11:Q20)</f>
        <v>0</v>
      </c>
    </row>
    <row r="22" spans="1:17" ht="14.45" customHeight="1" x14ac:dyDescent="0.2">
      <c r="H22" s="40"/>
      <c r="J22" s="40"/>
    </row>
    <row r="23" spans="1:17" ht="14.45" customHeight="1" x14ac:dyDescent="0.2">
      <c r="H23" s="40"/>
      <c r="J23" s="40"/>
    </row>
    <row r="24" spans="1:17" ht="14.45" customHeight="1" thickBot="1" x14ac:dyDescent="0.25">
      <c r="A24" s="43" t="s">
        <v>7</v>
      </c>
      <c r="F24" s="145" t="s">
        <v>55</v>
      </c>
      <c r="G24" s="146"/>
      <c r="H24" s="146"/>
      <c r="I24" s="146"/>
      <c r="J24" s="146"/>
      <c r="K24" s="146"/>
      <c r="L24" s="146"/>
      <c r="M24" s="146"/>
      <c r="N24" s="10"/>
      <c r="O24" s="74">
        <f>O5</f>
        <v>43830</v>
      </c>
    </row>
    <row r="25" spans="1:17" ht="14.45" customHeight="1" x14ac:dyDescent="0.2">
      <c r="H25" s="2"/>
      <c r="I25" s="44"/>
      <c r="J25" s="2"/>
      <c r="K25" s="4"/>
      <c r="O25" s="46" t="s">
        <v>3</v>
      </c>
    </row>
    <row r="26" spans="1:17" ht="14.45" customHeight="1" x14ac:dyDescent="0.2">
      <c r="H26" s="2"/>
      <c r="I26" s="44"/>
      <c r="J26" s="2"/>
      <c r="K26" s="4"/>
      <c r="O26" s="46"/>
    </row>
    <row r="27" spans="1:17" ht="14.45" customHeight="1" x14ac:dyDescent="0.2">
      <c r="A27" s="43" t="s">
        <v>8</v>
      </c>
      <c r="H27" s="2"/>
      <c r="I27" s="49"/>
      <c r="J27" s="7"/>
      <c r="K27" s="9"/>
      <c r="L27" s="10"/>
      <c r="M27" s="47"/>
      <c r="N27" s="10"/>
      <c r="O27" s="47"/>
    </row>
    <row r="28" spans="1:17" x14ac:dyDescent="0.2">
      <c r="O28" s="46" t="s">
        <v>3</v>
      </c>
    </row>
  </sheetData>
  <sheetProtection selectLockedCells="1"/>
  <mergeCells count="12">
    <mergeCell ref="F24:M24"/>
    <mergeCell ref="O6:O7"/>
    <mergeCell ref="D5:H5"/>
    <mergeCell ref="D7:H7"/>
    <mergeCell ref="D9:H9"/>
    <mergeCell ref="A5:B5"/>
    <mergeCell ref="A7:B7"/>
    <mergeCell ref="A8:B8"/>
    <mergeCell ref="A9:B9"/>
    <mergeCell ref="A1:Q1"/>
    <mergeCell ref="A2:Q2"/>
    <mergeCell ref="A3:Q3"/>
  </mergeCells>
  <phoneticPr fontId="8" type="noConversion"/>
  <dataValidations count="1">
    <dataValidation type="list" allowBlank="1" showInputMessage="1" showErrorMessage="1" error="Must choose from Drop Down Menu" sqref="B11:B20">
      <formula1>$B$11:$B$20</formula1>
    </dataValidation>
  </dataValidations>
  <pageMargins left="0.75" right="0.75" top="1" bottom="1" header="0.5" footer="0.5"/>
  <pageSetup scale="58" orientation="landscape" horizontalDpi="200" verticalDpi="200" r:id="rId1"/>
  <headerFooter alignWithMargins="0">
    <oddFooter>&amp;L&amp;Z&amp;F &amp;A</oddFooter>
  </headerFooter>
  <ignoredErrors>
    <ignoredError sqref="O11:O12 M11:M12 I11:I12 M21 I21 O13 M13 I13 O14:O15 M14:M15 I14:I15 O16:O20 M16:M20 I16:I20"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List!$D$11:$D$63</xm:f>
          </x14:formula1>
          <xm:sqref>O5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workbookViewId="0">
      <selection activeCell="C30" sqref="C30"/>
    </sheetView>
  </sheetViews>
  <sheetFormatPr defaultRowHeight="12.9" x14ac:dyDescent="0.2"/>
  <cols>
    <col min="1" max="1" width="10.125" style="69" customWidth="1"/>
    <col min="2" max="2" width="13" style="69" customWidth="1"/>
    <col min="3" max="3" width="64.375" customWidth="1"/>
    <col min="4" max="4" width="16.875" bestFit="1" customWidth="1"/>
  </cols>
  <sheetData>
    <row r="1" spans="1:4" x14ac:dyDescent="0.2">
      <c r="A1" s="61" t="s">
        <v>51</v>
      </c>
      <c r="B1" s="61" t="s">
        <v>52</v>
      </c>
      <c r="C1" s="67" t="s">
        <v>48</v>
      </c>
      <c r="D1" s="67" t="s">
        <v>53</v>
      </c>
    </row>
    <row r="2" spans="1:4" x14ac:dyDescent="0.2">
      <c r="B2" s="73"/>
      <c r="C2" t="s">
        <v>56</v>
      </c>
      <c r="D2" s="68"/>
    </row>
    <row r="3" spans="1:4" x14ac:dyDescent="0.2">
      <c r="B3" s="73"/>
      <c r="C3" t="s">
        <v>57</v>
      </c>
      <c r="D3" s="68"/>
    </row>
    <row r="4" spans="1:4" x14ac:dyDescent="0.2">
      <c r="B4" s="73"/>
      <c r="C4" t="s">
        <v>58</v>
      </c>
      <c r="D4" s="68"/>
    </row>
    <row r="5" spans="1:4" x14ac:dyDescent="0.2">
      <c r="B5" s="73"/>
      <c r="C5" t="s">
        <v>59</v>
      </c>
      <c r="D5" s="68"/>
    </row>
    <row r="6" spans="1:4" x14ac:dyDescent="0.2">
      <c r="B6" s="73"/>
      <c r="C6" t="s">
        <v>60</v>
      </c>
      <c r="D6" s="68"/>
    </row>
    <row r="7" spans="1:4" x14ac:dyDescent="0.2">
      <c r="B7" s="73"/>
      <c r="C7" t="s">
        <v>61</v>
      </c>
      <c r="D7" s="68"/>
    </row>
    <row r="8" spans="1:4" x14ac:dyDescent="0.2">
      <c r="B8" s="73"/>
      <c r="C8" t="s">
        <v>62</v>
      </c>
      <c r="D8" s="68"/>
    </row>
    <row r="9" spans="1:4" x14ac:dyDescent="0.2">
      <c r="C9" t="s">
        <v>63</v>
      </c>
      <c r="D9" s="68"/>
    </row>
    <row r="10" spans="1:4" x14ac:dyDescent="0.2">
      <c r="C10" t="s">
        <v>64</v>
      </c>
      <c r="D10" s="68"/>
    </row>
    <row r="11" spans="1:4" x14ac:dyDescent="0.2">
      <c r="C11" t="s">
        <v>65</v>
      </c>
      <c r="D11" s="68"/>
    </row>
    <row r="12" spans="1:4" x14ac:dyDescent="0.2">
      <c r="C12" t="s">
        <v>66</v>
      </c>
      <c r="D12" s="68"/>
    </row>
    <row r="13" spans="1:4" x14ac:dyDescent="0.2">
      <c r="C13" t="s">
        <v>67</v>
      </c>
      <c r="D13" s="68"/>
    </row>
    <row r="14" spans="1:4" x14ac:dyDescent="0.2">
      <c r="A14" s="70"/>
      <c r="B14" s="70"/>
      <c r="C14" t="s">
        <v>68</v>
      </c>
      <c r="D14" s="68"/>
    </row>
    <row r="15" spans="1:4" x14ac:dyDescent="0.2">
      <c r="A15" s="70"/>
      <c r="B15" s="70"/>
      <c r="C15" t="s">
        <v>69</v>
      </c>
      <c r="D15" s="68"/>
    </row>
    <row r="16" spans="1:4" x14ac:dyDescent="0.2">
      <c r="A16" s="70"/>
      <c r="B16" s="70"/>
      <c r="C16" t="s">
        <v>70</v>
      </c>
      <c r="D16" s="68"/>
    </row>
    <row r="17" spans="1:4" x14ac:dyDescent="0.2">
      <c r="A17" s="70"/>
      <c r="B17" s="70"/>
      <c r="C17" t="s">
        <v>71</v>
      </c>
      <c r="D17" s="68"/>
    </row>
    <row r="18" spans="1:4" x14ac:dyDescent="0.2">
      <c r="A18" s="70"/>
      <c r="B18" s="70"/>
      <c r="C18" t="s">
        <v>72</v>
      </c>
      <c r="D18" s="68"/>
    </row>
    <row r="19" spans="1:4" x14ac:dyDescent="0.2">
      <c r="A19" s="70"/>
      <c r="B19" s="70"/>
      <c r="C19" t="s">
        <v>73</v>
      </c>
      <c r="D19" s="68"/>
    </row>
    <row r="20" spans="1:4" x14ac:dyDescent="0.2">
      <c r="A20" s="70"/>
      <c r="B20" s="70"/>
      <c r="C20" t="s">
        <v>74</v>
      </c>
      <c r="D20" s="68"/>
    </row>
    <row r="21" spans="1:4" x14ac:dyDescent="0.2">
      <c r="A21" s="70"/>
      <c r="B21" s="70"/>
      <c r="C21" t="s">
        <v>75</v>
      </c>
      <c r="D21" s="68"/>
    </row>
    <row r="22" spans="1:4" x14ac:dyDescent="0.2">
      <c r="A22" s="70"/>
      <c r="B22" s="70"/>
      <c r="C22" t="s">
        <v>76</v>
      </c>
      <c r="D22" s="68"/>
    </row>
    <row r="23" spans="1:4" x14ac:dyDescent="0.2">
      <c r="A23" s="70"/>
      <c r="B23" s="70"/>
      <c r="C23" t="s">
        <v>77</v>
      </c>
      <c r="D23" s="68"/>
    </row>
  </sheetData>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error="Must choose from Drop Down Menu">
          <x14:formula1>
            <xm:f>' Accting USE Data Entry Form'!$B$11:$B$20</xm:f>
          </x14:formula1>
          <xm:sqref>C2:C1048576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63"/>
  <sheetViews>
    <sheetView workbookViewId="0">
      <selection activeCell="I23" sqref="I23"/>
    </sheetView>
  </sheetViews>
  <sheetFormatPr defaultRowHeight="12.9" x14ac:dyDescent="0.2"/>
  <cols>
    <col min="2" max="2" width="12.625" customWidth="1"/>
    <col min="4" max="4" width="10.125" bestFit="1" customWidth="1"/>
  </cols>
  <sheetData>
    <row r="3" spans="2:4" ht="13.6" x14ac:dyDescent="0.25">
      <c r="B3" s="57" t="s">
        <v>50</v>
      </c>
      <c r="D3" t="s">
        <v>3</v>
      </c>
    </row>
    <row r="4" spans="2:4" x14ac:dyDescent="0.2">
      <c r="B4" s="58">
        <v>1</v>
      </c>
      <c r="D4" s="59">
        <v>42400</v>
      </c>
    </row>
    <row r="5" spans="2:4" x14ac:dyDescent="0.2">
      <c r="B5" s="58">
        <v>0.95</v>
      </c>
      <c r="D5" s="59">
        <v>42429</v>
      </c>
    </row>
    <row r="6" spans="2:4" x14ac:dyDescent="0.2">
      <c r="B6" s="58">
        <v>0.89999999999999991</v>
      </c>
      <c r="D6" s="59">
        <v>42460</v>
      </c>
    </row>
    <row r="7" spans="2:4" x14ac:dyDescent="0.2">
      <c r="B7" s="58">
        <v>0.84999999999999987</v>
      </c>
      <c r="D7" s="59">
        <v>42490</v>
      </c>
    </row>
    <row r="8" spans="2:4" x14ac:dyDescent="0.2">
      <c r="B8" s="58">
        <v>0.79999999999999982</v>
      </c>
      <c r="D8" s="59">
        <v>42521</v>
      </c>
    </row>
    <row r="9" spans="2:4" x14ac:dyDescent="0.2">
      <c r="B9" s="58">
        <v>0.74999999999999978</v>
      </c>
      <c r="D9" s="59">
        <v>42551</v>
      </c>
    </row>
    <row r="10" spans="2:4" x14ac:dyDescent="0.2">
      <c r="B10" s="58">
        <v>0.69999999999999973</v>
      </c>
      <c r="D10" s="59">
        <v>42582</v>
      </c>
    </row>
    <row r="11" spans="2:4" x14ac:dyDescent="0.2">
      <c r="B11" s="58">
        <v>0.64999999999999969</v>
      </c>
      <c r="D11" s="59">
        <v>42613</v>
      </c>
    </row>
    <row r="12" spans="2:4" x14ac:dyDescent="0.2">
      <c r="B12" s="58">
        <v>0.59999999999999964</v>
      </c>
      <c r="D12" s="59">
        <v>42643</v>
      </c>
    </row>
    <row r="13" spans="2:4" x14ac:dyDescent="0.2">
      <c r="B13" s="58">
        <v>0.5499999999999996</v>
      </c>
      <c r="D13" s="59">
        <v>42674</v>
      </c>
    </row>
    <row r="14" spans="2:4" x14ac:dyDescent="0.2">
      <c r="B14" s="58">
        <v>0.49999999999999961</v>
      </c>
      <c r="D14" s="59">
        <v>42704</v>
      </c>
    </row>
    <row r="15" spans="2:4" x14ac:dyDescent="0.2">
      <c r="B15" s="58">
        <v>0.44999999999999962</v>
      </c>
      <c r="D15" s="59">
        <v>42735</v>
      </c>
    </row>
    <row r="16" spans="2:4" x14ac:dyDescent="0.2">
      <c r="B16" s="58">
        <v>0.39999999999999963</v>
      </c>
      <c r="D16" s="59">
        <v>42766</v>
      </c>
    </row>
    <row r="17" spans="2:4" x14ac:dyDescent="0.2">
      <c r="B17" s="58">
        <v>0.34999999999999964</v>
      </c>
      <c r="D17" s="59">
        <v>42794</v>
      </c>
    </row>
    <row r="18" spans="2:4" x14ac:dyDescent="0.2">
      <c r="B18" s="58">
        <v>0.29999999999999966</v>
      </c>
      <c r="D18" s="59">
        <v>42825</v>
      </c>
    </row>
    <row r="19" spans="2:4" x14ac:dyDescent="0.2">
      <c r="B19" s="58">
        <v>0.24999999999999967</v>
      </c>
      <c r="D19" s="59">
        <v>42855</v>
      </c>
    </row>
    <row r="20" spans="2:4" x14ac:dyDescent="0.2">
      <c r="B20" s="58">
        <v>0.19999999999999968</v>
      </c>
      <c r="D20" s="59">
        <v>42886</v>
      </c>
    </row>
    <row r="21" spans="2:4" x14ac:dyDescent="0.2">
      <c r="B21" s="58">
        <v>0.14999999999999969</v>
      </c>
      <c r="D21" s="59">
        <v>42916</v>
      </c>
    </row>
    <row r="22" spans="2:4" x14ac:dyDescent="0.2">
      <c r="B22" s="58">
        <v>9.9999999999999686E-2</v>
      </c>
      <c r="D22" s="59">
        <v>42947</v>
      </c>
    </row>
    <row r="23" spans="2:4" x14ac:dyDescent="0.2">
      <c r="B23" s="58">
        <v>4.9999999999999684E-2</v>
      </c>
      <c r="D23" s="59">
        <v>42978</v>
      </c>
    </row>
    <row r="24" spans="2:4" x14ac:dyDescent="0.2">
      <c r="B24" s="58">
        <v>-3.1918911957973251E-16</v>
      </c>
      <c r="D24" s="59">
        <v>43008</v>
      </c>
    </row>
    <row r="25" spans="2:4" x14ac:dyDescent="0.2">
      <c r="D25" s="59">
        <v>43039</v>
      </c>
    </row>
    <row r="26" spans="2:4" x14ac:dyDescent="0.2">
      <c r="D26" s="59">
        <v>43069</v>
      </c>
    </row>
    <row r="27" spans="2:4" x14ac:dyDescent="0.2">
      <c r="D27" s="59">
        <v>43100</v>
      </c>
    </row>
    <row r="28" spans="2:4" x14ac:dyDescent="0.2">
      <c r="D28" s="59">
        <v>43131</v>
      </c>
    </row>
    <row r="29" spans="2:4" x14ac:dyDescent="0.2">
      <c r="D29" s="59">
        <v>43159</v>
      </c>
    </row>
    <row r="30" spans="2:4" x14ac:dyDescent="0.2">
      <c r="D30" s="59">
        <v>43190</v>
      </c>
    </row>
    <row r="31" spans="2:4" x14ac:dyDescent="0.2">
      <c r="D31" s="59">
        <v>43220</v>
      </c>
    </row>
    <row r="32" spans="2:4" x14ac:dyDescent="0.2">
      <c r="D32" s="59">
        <v>43251</v>
      </c>
    </row>
    <row r="33" spans="4:4" x14ac:dyDescent="0.2">
      <c r="D33" s="59">
        <v>43281</v>
      </c>
    </row>
    <row r="34" spans="4:4" x14ac:dyDescent="0.2">
      <c r="D34" s="59">
        <v>43312</v>
      </c>
    </row>
    <row r="35" spans="4:4" x14ac:dyDescent="0.2">
      <c r="D35" s="59">
        <v>43343</v>
      </c>
    </row>
    <row r="36" spans="4:4" x14ac:dyDescent="0.2">
      <c r="D36" s="59">
        <v>43373</v>
      </c>
    </row>
    <row r="37" spans="4:4" x14ac:dyDescent="0.2">
      <c r="D37" s="59">
        <v>43404</v>
      </c>
    </row>
    <row r="38" spans="4:4" x14ac:dyDescent="0.2">
      <c r="D38" s="59">
        <v>43434</v>
      </c>
    </row>
    <row r="39" spans="4:4" x14ac:dyDescent="0.2">
      <c r="D39" s="59">
        <v>43465</v>
      </c>
    </row>
    <row r="40" spans="4:4" x14ac:dyDescent="0.2">
      <c r="D40" s="59">
        <v>43496</v>
      </c>
    </row>
    <row r="41" spans="4:4" x14ac:dyDescent="0.2">
      <c r="D41" s="59">
        <v>43524</v>
      </c>
    </row>
    <row r="42" spans="4:4" x14ac:dyDescent="0.2">
      <c r="D42" s="59">
        <v>43555</v>
      </c>
    </row>
    <row r="43" spans="4:4" x14ac:dyDescent="0.2">
      <c r="D43" s="59">
        <v>43585</v>
      </c>
    </row>
    <row r="44" spans="4:4" x14ac:dyDescent="0.2">
      <c r="D44" s="59">
        <v>43616</v>
      </c>
    </row>
    <row r="45" spans="4:4" x14ac:dyDescent="0.2">
      <c r="D45" s="59">
        <v>43646</v>
      </c>
    </row>
    <row r="46" spans="4:4" x14ac:dyDescent="0.2">
      <c r="D46" s="59">
        <v>43677</v>
      </c>
    </row>
    <row r="47" spans="4:4" x14ac:dyDescent="0.2">
      <c r="D47" s="59">
        <v>43708</v>
      </c>
    </row>
    <row r="48" spans="4:4" x14ac:dyDescent="0.2">
      <c r="D48" s="59">
        <v>43738</v>
      </c>
    </row>
    <row r="49" spans="4:4" x14ac:dyDescent="0.2">
      <c r="D49" s="59">
        <v>43769</v>
      </c>
    </row>
    <row r="50" spans="4:4" x14ac:dyDescent="0.2">
      <c r="D50" s="59">
        <v>43799</v>
      </c>
    </row>
    <row r="51" spans="4:4" x14ac:dyDescent="0.2">
      <c r="D51" s="59">
        <v>43830</v>
      </c>
    </row>
    <row r="52" spans="4:4" x14ac:dyDescent="0.2">
      <c r="D52" s="59">
        <v>43861</v>
      </c>
    </row>
    <row r="53" spans="4:4" x14ac:dyDescent="0.2">
      <c r="D53" s="59">
        <v>43890</v>
      </c>
    </row>
    <row r="54" spans="4:4" x14ac:dyDescent="0.2">
      <c r="D54" s="59">
        <v>43921</v>
      </c>
    </row>
    <row r="55" spans="4:4" x14ac:dyDescent="0.2">
      <c r="D55" s="59">
        <v>43951</v>
      </c>
    </row>
    <row r="56" spans="4:4" x14ac:dyDescent="0.2">
      <c r="D56" s="59">
        <v>43982</v>
      </c>
    </row>
    <row r="57" spans="4:4" x14ac:dyDescent="0.2">
      <c r="D57" s="59">
        <v>44012</v>
      </c>
    </row>
    <row r="58" spans="4:4" x14ac:dyDescent="0.2">
      <c r="D58" s="59">
        <v>44043</v>
      </c>
    </row>
    <row r="59" spans="4:4" x14ac:dyDescent="0.2">
      <c r="D59" s="59">
        <v>44074</v>
      </c>
    </row>
    <row r="60" spans="4:4" x14ac:dyDescent="0.2">
      <c r="D60" s="59">
        <v>44104</v>
      </c>
    </row>
    <row r="61" spans="4:4" x14ac:dyDescent="0.2">
      <c r="D61" s="59">
        <v>44135</v>
      </c>
    </row>
    <row r="62" spans="4:4" x14ac:dyDescent="0.2">
      <c r="D62" s="59">
        <v>44165</v>
      </c>
    </row>
    <row r="63" spans="4:4" x14ac:dyDescent="0.2">
      <c r="D63" s="59">
        <v>44196</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Form</vt:lpstr>
      <vt:lpstr>Process</vt:lpstr>
      <vt:lpstr> Accting USE Data Entry Form</vt:lpstr>
      <vt:lpstr>Invoices</vt:lpstr>
      <vt:lpstr>List</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Ted Peshehonoff</cp:lastModifiedBy>
  <cp:lastPrinted>2016-02-03T19:41:17Z</cp:lastPrinted>
  <dcterms:created xsi:type="dcterms:W3CDTF">2007-10-19T12:34:40Z</dcterms:created>
  <dcterms:modified xsi:type="dcterms:W3CDTF">2020-01-02T14:37:53Z</dcterms:modified>
</cp:coreProperties>
</file>