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defaultThemeVersion="124226"/>
  <mc:AlternateContent xmlns:mc="http://schemas.openxmlformats.org/markup-compatibility/2006">
    <mc:Choice Requires="x15">
      <x15ac:absPath xmlns:x15ac="http://schemas.microsoft.com/office/spreadsheetml/2010/11/ac" url="P:\PROCUREMENT ELECTRONIC FILES\SUBCONTRACTS\0 FY 20  subcontracts\20-C0336 Pesh HE FPC\H. PERFORMANCE &amp; PAYMENTS\H.2 Invoices, Payment Vouchers\"/>
    </mc:Choice>
  </mc:AlternateContent>
  <xr:revisionPtr revIDLastSave="0" documentId="8_{AECDF300-DDF1-4ED2-AE6A-ED78FE9FA94E}" xr6:coauthVersionLast="36" xr6:coauthVersionMax="36" xr10:uidLastSave="{00000000-0000-0000-0000-000000000000}"/>
  <bookViews>
    <workbookView xWindow="0" yWindow="0" windowWidth="28800" windowHeight="1110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B17" i="1" l="1"/>
  <c r="C13" i="1"/>
  <c r="C14" i="1"/>
  <c r="C15" i="1"/>
  <c r="C16" i="1"/>
  <c r="C17" i="1"/>
  <c r="C18" i="1"/>
  <c r="C19" i="1"/>
  <c r="C20" i="1"/>
  <c r="C21" i="1"/>
  <c r="C22" i="1"/>
  <c r="C23" i="1"/>
  <c r="C24" i="1"/>
  <c r="C25" i="1"/>
  <c r="C26" i="1"/>
  <c r="C27" i="1"/>
  <c r="C28" i="1"/>
  <c r="B13" i="1"/>
  <c r="B14" i="1"/>
  <c r="B15" i="1"/>
  <c r="B16" i="1"/>
  <c r="B18" i="1"/>
  <c r="B19" i="1"/>
  <c r="B20" i="1"/>
  <c r="B21" i="1"/>
  <c r="B22" i="1"/>
  <c r="B23" i="1"/>
  <c r="B24" i="1"/>
  <c r="B25" i="1"/>
  <c r="B26" i="1"/>
  <c r="B27" i="1"/>
  <c r="B28" i="1"/>
  <c r="G28" i="1"/>
  <c r="A28" i="1"/>
  <c r="A27" i="1"/>
  <c r="A13" i="1"/>
  <c r="A14" i="1"/>
  <c r="A15" i="1"/>
  <c r="A16" i="1"/>
  <c r="A17" i="1"/>
  <c r="A18" i="1"/>
  <c r="A19" i="1"/>
  <c r="A20" i="1"/>
  <c r="A21" i="1"/>
  <c r="A22" i="1"/>
  <c r="A23" i="1"/>
  <c r="A24" i="1"/>
  <c r="A25" i="1"/>
  <c r="A26" i="1"/>
  <c r="G26" i="1"/>
  <c r="B12" i="1"/>
  <c r="I32" i="3"/>
  <c r="K32" i="3" s="1"/>
  <c r="M32" i="3" s="1"/>
  <c r="Q32" i="3" s="1"/>
  <c r="I31" i="3"/>
  <c r="K31" i="3" s="1"/>
  <c r="M31" i="3" s="1"/>
  <c r="Q31" i="3" s="1"/>
  <c r="I30" i="3"/>
  <c r="K30" i="3" s="1"/>
  <c r="M30" i="3" s="1"/>
  <c r="Q30" i="3" s="1"/>
  <c r="I29" i="3"/>
  <c r="K29" i="3" s="1"/>
  <c r="M29" i="3" s="1"/>
  <c r="Q29" i="3" s="1"/>
  <c r="I28" i="3"/>
  <c r="K28" i="3" s="1"/>
  <c r="M28" i="3" s="1"/>
  <c r="Q28" i="3" s="1"/>
  <c r="I27" i="3"/>
  <c r="K27" i="3" s="1"/>
  <c r="M27" i="3" s="1"/>
  <c r="Q27" i="3" s="1"/>
  <c r="I26" i="3"/>
  <c r="K26" i="3" s="1"/>
  <c r="M26" i="3" s="1"/>
  <c r="Q26" i="3" s="1"/>
  <c r="I25" i="3"/>
  <c r="K25" i="3" s="1"/>
  <c r="M25" i="3" s="1"/>
  <c r="Q25" i="3" s="1"/>
  <c r="I24" i="3"/>
  <c r="K24" i="3" s="1"/>
  <c r="M24" i="3" s="1"/>
  <c r="Q24" i="3" s="1"/>
  <c r="I23" i="3"/>
  <c r="K23" i="3" s="1"/>
  <c r="M23" i="3" s="1"/>
  <c r="Q23" i="3" s="1"/>
  <c r="I22" i="3"/>
  <c r="K22" i="3" s="1"/>
  <c r="M22" i="3" s="1"/>
  <c r="Q22" i="3" s="1"/>
  <c r="I21" i="3"/>
  <c r="K21" i="3" s="1"/>
  <c r="M21" i="3" s="1"/>
  <c r="Q21" i="3" s="1"/>
  <c r="O34" i="3" l="1"/>
  <c r="C12" i="1" l="1"/>
  <c r="I17" i="3" l="1"/>
  <c r="I18" i="3"/>
  <c r="I19" i="3"/>
  <c r="I20" i="3"/>
  <c r="I16" i="3" l="1"/>
  <c r="A12" i="1"/>
  <c r="O6" i="3" l="1"/>
  <c r="F34" i="3"/>
  <c r="G15" i="1" l="1"/>
  <c r="G14" i="1"/>
  <c r="G16" i="1"/>
  <c r="G13" i="1"/>
  <c r="G12" i="1" l="1"/>
  <c r="G21" i="1"/>
  <c r="D6" i="3"/>
  <c r="D8" i="3"/>
  <c r="K16" i="3"/>
  <c r="K17" i="3"/>
  <c r="K18" i="3"/>
  <c r="K19" i="3"/>
  <c r="K20" i="3"/>
  <c r="M20" i="3" l="1"/>
  <c r="Q20" i="3" s="1"/>
  <c r="M19" i="3"/>
  <c r="Q19" i="3" s="1"/>
  <c r="M18" i="3"/>
  <c r="Q18" i="3" s="1"/>
  <c r="M16" i="3"/>
  <c r="Q16" i="3" s="1"/>
  <c r="M17" i="3"/>
  <c r="Q17" i="3" s="1"/>
</calcChain>
</file>

<file path=xl/sharedStrings.xml><?xml version="1.0" encoding="utf-8"?>
<sst xmlns="http://schemas.openxmlformats.org/spreadsheetml/2006/main" count="185" uniqueCount="81">
  <si>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</si>
  <si>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</si>
  <si>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</si>
  <si>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</si>
  <si>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</si>
  <si>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</si>
  <si>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</si>
  <si>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</si>
  <si>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</si>
  <si>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</si>
  <si>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</si>
  <si>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</si>
  <si>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</si>
  <si>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</si>
  <si>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</si>
  <si>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</si>
  <si>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</si>
  <si>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</si>
  <si>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</si>
  <si>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</si>
  <si>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</si>
  <si>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</si>
  <si>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</si>
  <si>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</si>
  <si>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</si>
  <si>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</si>
  <si>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</si>
  <si>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</si>
  <si>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</si>
  <si>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</si>
  <si>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</si>
  <si>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</si>
  <si>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</si>
  <si>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</si>
  <si>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</si>
  <si>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</si>
  <si>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</si>
  <si>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</si>
  <si>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</si>
  <si>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</si>
  <si>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</si>
  <si>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</si>
  <si>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Complete this form by the 2nd work day after month end if an invoice has been not been approved by the SOTR or CAM for work completed through the end of the month.  NOTE:  This form can still be completed by the 2nd work day of the month to ensure the accrual is processed.</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</si>
  <si>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</si>
  <si>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</si>
  <si>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</si>
  <si>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</si>
  <si>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Ted Peshehonoff</t>
  </si>
  <si>
    <t xml:space="preserve">Peshehonoff </t>
  </si>
  <si>
    <t>No</t>
  </si>
  <si>
    <t>Katherine Wilson</t>
  </si>
  <si>
    <t>Invoice #</t>
  </si>
  <si>
    <t>Date Approved</t>
  </si>
  <si>
    <t>Approved</t>
  </si>
  <si>
    <t>Total Value</t>
  </si>
  <si>
    <t>Total Paid</t>
  </si>
  <si>
    <t>Description</t>
  </si>
  <si>
    <t>CPI</t>
  </si>
  <si>
    <t>20-C0336</t>
  </si>
  <si>
    <t>LCLS-II HE FPC Subcontract</t>
  </si>
  <si>
    <t>Summary of Work (if less than 100%)</t>
  </si>
  <si>
    <t>Completion of Kickoff Meeting / Long-lead Material Order</t>
  </si>
  <si>
    <t>Review and Approval of Manufacturing Drawings</t>
  </si>
  <si>
    <t>Receipt of long-lead material</t>
  </si>
  <si>
    <t>Production Readiness Review (PRR)</t>
  </si>
  <si>
    <t>First Article Completion and Pre-Shipment Review (PSR)</t>
  </si>
  <si>
    <t>Lots 6-9    (8 units)</t>
  </si>
  <si>
    <t>Lots 10-17   (16 units)</t>
  </si>
  <si>
    <t>Lots 18-25   (16 units)</t>
  </si>
  <si>
    <t>Lots 26-33   (16 units)</t>
  </si>
  <si>
    <t>Lots 34-41   (16 units)</t>
  </si>
  <si>
    <t>Lots 42-49   (16 units)</t>
  </si>
  <si>
    <t>Lots 50-57   (16 units)</t>
  </si>
  <si>
    <t>Lots 58-65   (16 units)</t>
  </si>
  <si>
    <t>Lots 66-73   (16 units)</t>
  </si>
  <si>
    <t>Lots 74-81   (16 units)</t>
  </si>
  <si>
    <t>Lot 82 + 1 unit   (3 Units)</t>
  </si>
  <si>
    <t>Expected Due Date</t>
  </si>
  <si>
    <t>First Article Acceptance (Lots 1-5) (10 units)</t>
  </si>
  <si>
    <t>Steve Einarson</t>
  </si>
  <si>
    <t>Kickoff meeting completed on 07/09; Long lead material not ordered yet.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</si>
</sst>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u/>
      <sz val="1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s>
  <cellStyleXfs count="2">
    <xf numFmtId="0" fontId="0" fillId="0" borderId="0"/>
    <xf numFmtId="9" fontId="6" fillId="0" borderId="0" applyFont="0" applyFill="0" applyBorder="0" applyAlignment="0" applyProtection="0"/>
  </cellStyleXfs>
  <cellXfs count="13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164" fontId="9" fillId="0" borderId="1" xfId="0" applyNumberFormat="1" applyFont="1" applyBorder="1" applyProtection="1">
      <protection locked="0"/>
    </xf>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0" fontId="0" fillId="0" borderId="0" xfId="0" applyAlignment="1">
      <alignment wrapText="1"/>
    </xf>
    <xf numFmtId="0" fontId="14" fillId="0" borderId="0" xfId="0" applyFont="1" applyAlignment="1">
      <alignment wrapText="1"/>
    </xf>
    <xf numFmtId="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right"/>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xf numFmtId="0" fontId="0" fillId="0" borderId="0" xfId="0" applyAlignment="1">
      <alignment horizontal="center"/>
    </xf>
    <xf numFmtId="0" fontId="15" fillId="0" borderId="1" xfId="0" applyFont="1" applyBorder="1" applyAlignment="1" applyProtection="1">
      <alignment horizontal="center" wrapText="1"/>
    </xf>
    <xf numFmtId="0" fontId="0" fillId="0" borderId="1" xfId="0" applyBorder="1" applyAlignment="1" applyProtection="1">
      <alignment horizontal="center" vertical="center"/>
      <protection locked="0"/>
    </xf>
    <xf numFmtId="0" fontId="0" fillId="0" borderId="4" xfId="0" applyBorder="1"/>
    <xf numFmtId="0" fontId="0" fillId="0" borderId="2" xfId="0" applyBorder="1"/>
    <xf numFmtId="0" fontId="4" fillId="0" borderId="1" xfId="0" applyFont="1" applyBorder="1" applyAlignment="1">
      <alignment horizontal="center" vertical="center" wrapText="1"/>
    </xf>
    <xf numFmtId="14" fontId="0" fillId="0" borderId="1" xfId="0" applyNumberFormat="1" applyBorder="1" applyAlignment="1">
      <alignment horizontal="right" vertical="center"/>
    </xf>
    <xf numFmtId="0" fontId="4" fillId="0" borderId="1" xfId="0" applyFont="1" applyBorder="1" applyAlignment="1" applyProtection="1">
      <alignment horizontal="left" vertical="center" wrapText="1"/>
    </xf>
    <xf numFmtId="0" fontId="4" fillId="0" borderId="2" xfId="0" applyFont="1" applyBorder="1"/>
    <xf numFmtId="0" fontId="4" fillId="0" borderId="0" xfId="0" applyFont="1" applyAlignment="1" applyProtection="1">
      <alignment horizontal="right"/>
    </xf>
    <xf numFmtId="14" fontId="4" fillId="6" borderId="0" xfId="0" applyNumberFormat="1" applyFont="1" applyFill="1" applyAlignment="1" applyProtection="1">
      <alignment horizontal="center"/>
    </xf>
    <xf numFmtId="0" fontId="4" fillId="0" borderId="2"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12" fillId="0" borderId="1" xfId="0" applyFont="1" applyBorder="1" applyAlignment="1" applyProtection="1">
      <alignment horizontal="left" vertical="center" wrapText="1"/>
    </xf>
    <xf numFmtId="0" fontId="12"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protection locked="0"/>
    </xf>
    <xf numFmtId="10" fontId="12" fillId="0" borderId="1" xfId="1" applyNumberFormat="1" applyFont="1" applyBorder="1" applyAlignment="1" applyProtection="1">
      <alignment vertical="center"/>
      <protection locked="0"/>
    </xf>
    <xf numFmtId="0" fontId="12" fillId="0" borderId="0" xfId="0" applyFont="1" applyBorder="1" applyAlignment="1" applyProtection="1">
      <alignment horizontal="center" vertical="center" wrapText="1"/>
    </xf>
    <xf numFmtId="165" fontId="12" fillId="0" borderId="1" xfId="1" applyNumberFormat="1" applyFont="1" applyBorder="1" applyAlignment="1" applyProtection="1">
      <alignment vertical="center"/>
      <protection locked="0"/>
    </xf>
    <xf numFmtId="10" fontId="12" fillId="0" borderId="0" xfId="1" applyNumberFormat="1" applyFont="1" applyBorder="1" applyAlignment="1" applyProtection="1">
      <alignment vertical="center"/>
    </xf>
    <xf numFmtId="0" fontId="12" fillId="0" borderId="2" xfId="1" applyNumberFormat="1" applyFont="1" applyBorder="1" applyAlignment="1" applyProtection="1">
      <alignment horizontal="center" vertical="center"/>
    </xf>
    <xf numFmtId="0" fontId="12" fillId="0" borderId="0" xfId="0" applyFont="1" applyAlignment="1" applyProtection="1">
      <alignment vertical="center"/>
    </xf>
    <xf numFmtId="0" fontId="0" fillId="0" borderId="0" xfId="0" applyAlignment="1" applyProtection="1">
      <alignment vertical="center"/>
    </xf>
    <xf numFmtId="10" fontId="0" fillId="0" borderId="1" xfId="1" applyNumberFormat="1" applyFont="1" applyBorder="1" applyAlignment="1" applyProtection="1">
      <alignment vertical="center"/>
      <protection locked="0"/>
    </xf>
    <xf numFmtId="165" fontId="0" fillId="0" borderId="1" xfId="1" applyNumberFormat="1" applyFont="1" applyBorder="1" applyAlignment="1" applyProtection="1">
      <alignment vertical="center"/>
      <protection locked="0"/>
    </xf>
    <xf numFmtId="10" fontId="0" fillId="0" borderId="0" xfId="0" applyNumberFormat="1" applyBorder="1" applyAlignment="1" applyProtection="1">
      <alignment vertical="center"/>
    </xf>
    <xf numFmtId="0" fontId="4" fillId="0" borderId="2" xfId="1" applyNumberFormat="1" applyFont="1" applyBorder="1" applyAlignment="1" applyProtection="1">
      <alignment horizontal="center" vertical="center"/>
    </xf>
    <xf numFmtId="0" fontId="4" fillId="0" borderId="0" xfId="0" applyFont="1" applyBorder="1" applyAlignment="1" applyProtection="1">
      <alignment horizontal="center" vertical="center" wrapText="1"/>
    </xf>
    <xf numFmtId="165" fontId="4" fillId="0" borderId="1" xfId="1" applyNumberFormat="1" applyFont="1" applyBorder="1" applyAlignment="1" applyProtection="1">
      <alignment vertical="center"/>
      <protection locked="0"/>
    </xf>
    <xf numFmtId="10" fontId="4" fillId="0" borderId="0" xfId="0" applyNumberFormat="1" applyFont="1" applyBorder="1" applyAlignment="1" applyProtection="1">
      <alignment vertical="center"/>
    </xf>
    <xf numFmtId="0" fontId="4" fillId="0" borderId="0" xfId="0" applyFont="1" applyAlignment="1" applyProtection="1">
      <alignment vertical="center"/>
    </xf>
  </cellXfs>
  <cellStyles count="2">
    <cellStyle name="Normal" xfId="0" builtinId="0"/>
    <cellStyle name="Percent" xfId="1" builtinId="5"/>
  </cellStyles>
  <dxfs count="17">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
  <sheetViews>
    <sheetView tabSelected="1" topLeftCell="A7" zoomScale="98" zoomScaleNormal="98" workbookViewId="0">
      <selection activeCell="I20" sqref="I20:N20"/>
    </sheetView>
  </sheetViews>
  <sheetFormatPr defaultColWidth="8.88671875" defaultRowHeight="13.2" x14ac:dyDescent="0.25"/>
  <cols>
    <col min="1" max="1" width="12.109375" style="31" customWidth="1"/>
    <col min="2" max="2" width="38.6640625" style="31" customWidth="1"/>
    <col min="3" max="3" width="10.5546875" style="31" customWidth="1"/>
    <col min="4" max="4" width="4.33203125" style="31" customWidth="1"/>
    <col min="5" max="5" width="10.33203125" style="31" customWidth="1"/>
    <col min="6" max="6" width="3.33203125" style="31" customWidth="1"/>
    <col min="7" max="7" width="8.33203125" style="36" customWidth="1"/>
    <col min="8" max="8" width="3.77734375" style="31" customWidth="1"/>
    <col min="9" max="9" width="9.109375" style="31" customWidth="1"/>
    <col min="10" max="10" width="10.33203125" style="31" customWidth="1"/>
    <col min="11" max="11" width="3.77734375" style="31" customWidth="1"/>
    <col min="12" max="12" width="28" style="31" customWidth="1"/>
    <col min="13" max="13" width="10.77734375" style="31" customWidth="1"/>
    <col min="14" max="14" width="9.21875" style="31" bestFit="1" customWidth="1"/>
    <col min="15" max="16384" width="8.88671875" style="31"/>
  </cols>
  <sheetData>
    <row r="1" spans="1:14" ht="15.6" x14ac:dyDescent="0.3">
      <c r="A1" s="89" t="s">
        <v>9</v>
      </c>
      <c r="B1" s="89"/>
      <c r="C1" s="89"/>
      <c r="D1" s="89"/>
      <c r="E1" s="89"/>
      <c r="F1" s="89"/>
      <c r="G1" s="89"/>
      <c r="H1" s="89"/>
      <c r="I1" s="89"/>
      <c r="J1" s="89"/>
      <c r="K1" s="89"/>
      <c r="L1" s="89"/>
      <c r="M1" s="89"/>
      <c r="N1" s="89"/>
    </row>
    <row r="2" spans="1:14" ht="15.6" x14ac:dyDescent="0.3">
      <c r="A2" s="89" t="s">
        <v>38</v>
      </c>
      <c r="B2" s="89"/>
      <c r="C2" s="89"/>
      <c r="D2" s="89"/>
      <c r="E2" s="89"/>
      <c r="F2" s="89"/>
      <c r="G2" s="89"/>
      <c r="H2" s="89"/>
      <c r="I2" s="89"/>
      <c r="J2" s="89"/>
      <c r="K2" s="89"/>
      <c r="L2" s="89"/>
      <c r="M2" s="89"/>
      <c r="N2" s="89"/>
    </row>
    <row r="3" spans="1:14" ht="15.6" x14ac:dyDescent="0.3">
      <c r="A3" s="89" t="s">
        <v>22</v>
      </c>
      <c r="B3" s="89"/>
      <c r="C3" s="89"/>
      <c r="D3" s="89"/>
      <c r="E3" s="89"/>
      <c r="F3" s="89"/>
      <c r="G3" s="89"/>
      <c r="H3" s="89"/>
      <c r="I3" s="89"/>
      <c r="J3" s="89"/>
      <c r="K3" s="89"/>
      <c r="L3" s="89"/>
      <c r="M3" s="89"/>
      <c r="N3" s="89"/>
    </row>
    <row r="4" spans="1:14" ht="27.75" customHeight="1" x14ac:dyDescent="0.3">
      <c r="A4" s="89"/>
      <c r="B4" s="89"/>
      <c r="C4" s="89"/>
      <c r="D4" s="89"/>
      <c r="E4" s="89"/>
      <c r="F4" s="89"/>
      <c r="G4" s="89"/>
      <c r="H4" s="89"/>
      <c r="I4" s="89"/>
      <c r="J4" s="89"/>
      <c r="K4" s="89"/>
      <c r="L4" s="89"/>
    </row>
    <row r="5" spans="1:14" ht="23.25" customHeight="1" x14ac:dyDescent="0.25">
      <c r="A5" s="30" t="s">
        <v>5</v>
      </c>
      <c r="B5" s="43" t="s">
        <v>57</v>
      </c>
      <c r="C5" s="32"/>
      <c r="D5" s="76"/>
      <c r="E5" s="76"/>
      <c r="F5" s="76"/>
      <c r="G5" s="77"/>
      <c r="H5" s="76"/>
      <c r="I5" s="76"/>
      <c r="J5" s="16"/>
      <c r="K5" s="32"/>
      <c r="L5" s="33"/>
      <c r="M5" s="34" t="s">
        <v>31</v>
      </c>
      <c r="N5" s="73" t="s">
        <v>49</v>
      </c>
    </row>
    <row r="6" spans="1:14" ht="24.75" customHeight="1" x14ac:dyDescent="0.25">
      <c r="I6" s="32"/>
      <c r="J6" s="32"/>
    </row>
    <row r="7" spans="1:14" x14ac:dyDescent="0.25">
      <c r="A7" s="31" t="s">
        <v>7</v>
      </c>
      <c r="B7" s="43" t="s">
        <v>58</v>
      </c>
      <c r="C7" s="43" t="s">
        <v>59</v>
      </c>
      <c r="D7" s="64"/>
      <c r="E7" s="43"/>
      <c r="F7" s="43"/>
      <c r="G7" s="66"/>
      <c r="H7" s="43"/>
      <c r="I7" s="63" t="s">
        <v>1</v>
      </c>
      <c r="J7" s="43" t="s">
        <v>48</v>
      </c>
      <c r="K7" s="64"/>
      <c r="L7" s="35" t="s">
        <v>4</v>
      </c>
      <c r="M7" s="70">
        <v>43921</v>
      </c>
      <c r="N7" s="44"/>
    </row>
    <row r="8" spans="1:14" x14ac:dyDescent="0.25">
      <c r="B8" s="32"/>
      <c r="C8" s="76"/>
      <c r="D8" s="76"/>
      <c r="E8" s="76"/>
      <c r="F8" s="76"/>
      <c r="G8" s="77"/>
      <c r="H8" s="76"/>
      <c r="I8" s="63"/>
      <c r="J8" s="52"/>
      <c r="K8" s="32"/>
      <c r="L8" s="35"/>
      <c r="M8" s="78"/>
      <c r="N8" s="79"/>
    </row>
    <row r="9" spans="1:14" x14ac:dyDescent="0.25">
      <c r="B9" s="32"/>
      <c r="C9" s="76"/>
      <c r="D9" s="76"/>
      <c r="E9" s="76"/>
      <c r="F9" s="76"/>
      <c r="G9" s="77"/>
      <c r="H9" s="76"/>
      <c r="I9" s="63"/>
      <c r="J9" s="52"/>
      <c r="K9" s="32"/>
      <c r="L9" s="35"/>
      <c r="M9" s="78"/>
      <c r="N9" s="79"/>
    </row>
    <row r="10" spans="1:14" ht="13.8" thickBot="1" x14ac:dyDescent="0.3">
      <c r="C10" s="87" t="s">
        <v>37</v>
      </c>
      <c r="D10" s="88"/>
      <c r="E10" s="88"/>
      <c r="F10" s="88"/>
      <c r="G10" s="88"/>
      <c r="L10" s="112" t="s">
        <v>8</v>
      </c>
      <c r="M10" s="113">
        <v>44046</v>
      </c>
    </row>
    <row r="11" spans="1:14" s="37" customFormat="1" ht="34.5" customHeight="1" x14ac:dyDescent="0.25">
      <c r="A11" s="104" t="s">
        <v>6</v>
      </c>
      <c r="B11" s="104" t="s">
        <v>56</v>
      </c>
      <c r="C11" s="104" t="s">
        <v>10</v>
      </c>
      <c r="D11" s="74" t="s">
        <v>20</v>
      </c>
      <c r="E11" s="75" t="s">
        <v>36</v>
      </c>
      <c r="F11" s="74" t="s">
        <v>20</v>
      </c>
      <c r="G11" s="65" t="s">
        <v>2</v>
      </c>
      <c r="I11" s="61" t="s">
        <v>60</v>
      </c>
      <c r="J11" s="38"/>
      <c r="K11" s="39"/>
      <c r="L11" s="39"/>
      <c r="M11" s="39"/>
      <c r="N11" s="39"/>
    </row>
    <row r="12" spans="1:14" s="125" customFormat="1" ht="26.4" x14ac:dyDescent="0.25">
      <c r="A12" s="118">
        <f>' Accting USE Data Entry Form'!A16</f>
        <v>1</v>
      </c>
      <c r="B12" s="116" t="str">
        <f>' Accting USE Data Entry Form'!B16</f>
        <v>Completion of Kickoff Meeting / Long-lead Material Order</v>
      </c>
      <c r="C12" s="119">
        <f>' Accting USE Data Entry Form'!D16</f>
        <v>0.5</v>
      </c>
      <c r="D12" s="120"/>
      <c r="E12" s="121"/>
      <c r="F12" s="122"/>
      <c r="G12" s="123" t="str">
        <f t="shared" ref="G12:G21" si="0">IF($N$5="yes","X"," ")</f>
        <v xml:space="preserve"> </v>
      </c>
      <c r="H12" s="124"/>
      <c r="I12" s="117" t="s">
        <v>80</v>
      </c>
      <c r="J12" s="117"/>
      <c r="K12" s="117"/>
      <c r="L12" s="117"/>
      <c r="M12" s="117"/>
      <c r="N12" s="117"/>
    </row>
    <row r="13" spans="1:14" s="125" customFormat="1" ht="26.4" x14ac:dyDescent="0.25">
      <c r="A13" s="105">
        <f>' Accting USE Data Entry Form'!A17</f>
        <v>2</v>
      </c>
      <c r="B13" s="110" t="str">
        <f>' Accting USE Data Entry Form'!B17</f>
        <v>Review and Approval of Manufacturing Drawings</v>
      </c>
      <c r="C13" s="126">
        <f>' Accting USE Data Entry Form'!D17</f>
        <v>0</v>
      </c>
      <c r="D13" s="120"/>
      <c r="E13" s="127"/>
      <c r="F13" s="128"/>
      <c r="G13" s="129" t="str">
        <f t="shared" si="0"/>
        <v xml:space="preserve"> </v>
      </c>
      <c r="I13" s="115"/>
      <c r="J13" s="115"/>
      <c r="K13" s="115"/>
      <c r="L13" s="115"/>
      <c r="M13" s="115"/>
      <c r="N13" s="115"/>
    </row>
    <row r="14" spans="1:14" s="125" customFormat="1" x14ac:dyDescent="0.25">
      <c r="A14" s="105">
        <f>' Accting USE Data Entry Form'!A18</f>
        <v>3</v>
      </c>
      <c r="B14" s="110" t="str">
        <f>' Accting USE Data Entry Form'!B18</f>
        <v>Receipt of long-lead material</v>
      </c>
      <c r="C14" s="126">
        <f>' Accting USE Data Entry Form'!D18</f>
        <v>0</v>
      </c>
      <c r="D14" s="120"/>
      <c r="E14" s="127"/>
      <c r="F14" s="128"/>
      <c r="G14" s="129" t="str">
        <f t="shared" si="0"/>
        <v xml:space="preserve"> </v>
      </c>
      <c r="I14" s="115"/>
      <c r="J14" s="115"/>
      <c r="K14" s="115"/>
      <c r="L14" s="115"/>
      <c r="M14" s="115"/>
      <c r="N14" s="115"/>
    </row>
    <row r="15" spans="1:14" s="125" customFormat="1" x14ac:dyDescent="0.25">
      <c r="A15" s="105">
        <f>' Accting USE Data Entry Form'!A19</f>
        <v>4</v>
      </c>
      <c r="B15" s="110" t="str">
        <f>' Accting USE Data Entry Form'!B19</f>
        <v>Production Readiness Review (PRR)</v>
      </c>
      <c r="C15" s="126">
        <f>' Accting USE Data Entry Form'!D19</f>
        <v>0</v>
      </c>
      <c r="D15" s="120"/>
      <c r="E15" s="127"/>
      <c r="F15" s="128"/>
      <c r="G15" s="129" t="str">
        <f t="shared" si="0"/>
        <v xml:space="preserve"> </v>
      </c>
      <c r="I15" s="115"/>
      <c r="J15" s="115"/>
      <c r="K15" s="115"/>
      <c r="L15" s="115"/>
      <c r="M15" s="115"/>
      <c r="N15" s="115"/>
    </row>
    <row r="16" spans="1:14" s="125" customFormat="1" ht="26.4" x14ac:dyDescent="0.25">
      <c r="A16" s="105">
        <f>' Accting USE Data Entry Form'!A20</f>
        <v>5</v>
      </c>
      <c r="B16" s="110" t="str">
        <f>' Accting USE Data Entry Form'!B20</f>
        <v>First Article Completion and Pre-Shipment Review (PSR)</v>
      </c>
      <c r="C16" s="126">
        <f>' Accting USE Data Entry Form'!D20</f>
        <v>0</v>
      </c>
      <c r="D16" s="130"/>
      <c r="E16" s="131"/>
      <c r="F16" s="132"/>
      <c r="G16" s="129" t="str">
        <f t="shared" si="0"/>
        <v xml:space="preserve"> </v>
      </c>
      <c r="H16" s="133"/>
      <c r="I16" s="114"/>
      <c r="J16" s="114"/>
      <c r="K16" s="114"/>
      <c r="L16" s="114"/>
      <c r="M16" s="114"/>
      <c r="N16" s="114"/>
    </row>
    <row r="17" spans="1:14" s="125" customFormat="1" x14ac:dyDescent="0.25">
      <c r="A17" s="105">
        <f>' Accting USE Data Entry Form'!A21</f>
        <v>6</v>
      </c>
      <c r="B17" s="110" t="str">
        <f>' Accting USE Data Entry Form'!B21</f>
        <v>First Article Acceptance (Lots 1-5) (10 units)</v>
      </c>
      <c r="C17" s="126">
        <f>' Accting USE Data Entry Form'!D21</f>
        <v>0</v>
      </c>
      <c r="D17" s="120"/>
      <c r="E17" s="127"/>
      <c r="F17" s="128"/>
      <c r="G17" s="129"/>
      <c r="I17" s="115"/>
      <c r="J17" s="115"/>
      <c r="K17" s="115"/>
      <c r="L17" s="115"/>
      <c r="M17" s="115"/>
      <c r="N17" s="115"/>
    </row>
    <row r="18" spans="1:14" s="125" customFormat="1" x14ac:dyDescent="0.25">
      <c r="A18" s="105">
        <f>' Accting USE Data Entry Form'!A22</f>
        <v>7</v>
      </c>
      <c r="B18" s="110" t="str">
        <f>' Accting USE Data Entry Form'!B22</f>
        <v>Lots 6-9    (8 units)</v>
      </c>
      <c r="C18" s="126">
        <f>' Accting USE Data Entry Form'!D22</f>
        <v>0</v>
      </c>
      <c r="D18" s="120"/>
      <c r="E18" s="127"/>
      <c r="F18" s="128"/>
      <c r="G18" s="129"/>
      <c r="I18" s="115"/>
      <c r="J18" s="115"/>
      <c r="K18" s="115"/>
      <c r="L18" s="115"/>
      <c r="M18" s="115"/>
      <c r="N18" s="115"/>
    </row>
    <row r="19" spans="1:14" s="125" customFormat="1" x14ac:dyDescent="0.25">
      <c r="A19" s="105">
        <f>' Accting USE Data Entry Form'!A23</f>
        <v>8</v>
      </c>
      <c r="B19" s="110" t="str">
        <f>' Accting USE Data Entry Form'!B23</f>
        <v>Lots 10-17   (16 units)</v>
      </c>
      <c r="C19" s="126">
        <f>' Accting USE Data Entry Form'!D23</f>
        <v>0</v>
      </c>
      <c r="D19" s="120"/>
      <c r="E19" s="127"/>
      <c r="F19" s="128"/>
      <c r="G19" s="129"/>
      <c r="I19" s="115"/>
      <c r="J19" s="115"/>
      <c r="K19" s="115"/>
      <c r="L19" s="115"/>
      <c r="M19" s="115"/>
      <c r="N19" s="115"/>
    </row>
    <row r="20" spans="1:14" s="125" customFormat="1" x14ac:dyDescent="0.25">
      <c r="A20" s="105">
        <f>' Accting USE Data Entry Form'!A24</f>
        <v>9</v>
      </c>
      <c r="B20" s="110" t="str">
        <f>' Accting USE Data Entry Form'!B24</f>
        <v>Lots 18-25   (16 units)</v>
      </c>
      <c r="C20" s="126">
        <f>' Accting USE Data Entry Form'!D24</f>
        <v>0</v>
      </c>
      <c r="D20" s="120"/>
      <c r="E20" s="127"/>
      <c r="F20" s="128"/>
      <c r="G20" s="129"/>
      <c r="I20" s="115"/>
      <c r="J20" s="115"/>
      <c r="K20" s="115"/>
      <c r="L20" s="115"/>
      <c r="M20" s="115"/>
      <c r="N20" s="115"/>
    </row>
    <row r="21" spans="1:14" s="125" customFormat="1" x14ac:dyDescent="0.25">
      <c r="A21" s="105">
        <f>' Accting USE Data Entry Form'!A25</f>
        <v>10</v>
      </c>
      <c r="B21" s="110" t="str">
        <f>' Accting USE Data Entry Form'!B25</f>
        <v>Lots 26-33   (16 units)</v>
      </c>
      <c r="C21" s="126">
        <f>' Accting USE Data Entry Form'!D25</f>
        <v>0</v>
      </c>
      <c r="D21" s="120"/>
      <c r="E21" s="127"/>
      <c r="F21" s="128"/>
      <c r="G21" s="129" t="str">
        <f t="shared" si="0"/>
        <v xml:space="preserve"> </v>
      </c>
      <c r="I21" s="115"/>
      <c r="J21" s="115"/>
      <c r="K21" s="115"/>
      <c r="L21" s="115"/>
      <c r="M21" s="115"/>
      <c r="N21" s="115"/>
    </row>
    <row r="22" spans="1:14" s="125" customFormat="1" x14ac:dyDescent="0.25">
      <c r="A22" s="105">
        <f>' Accting USE Data Entry Form'!A26</f>
        <v>11</v>
      </c>
      <c r="B22" s="110" t="str">
        <f>' Accting USE Data Entry Form'!B26</f>
        <v>Lots 34-41   (16 units)</v>
      </c>
      <c r="C22" s="126">
        <f>' Accting USE Data Entry Form'!D26</f>
        <v>0</v>
      </c>
      <c r="D22" s="120"/>
      <c r="E22" s="127"/>
      <c r="F22" s="128"/>
      <c r="G22" s="129"/>
      <c r="I22" s="115"/>
      <c r="J22" s="115"/>
      <c r="K22" s="115"/>
      <c r="L22" s="115"/>
      <c r="M22" s="115"/>
      <c r="N22" s="115"/>
    </row>
    <row r="23" spans="1:14" s="125" customFormat="1" x14ac:dyDescent="0.25">
      <c r="A23" s="105">
        <f>' Accting USE Data Entry Form'!A27</f>
        <v>12</v>
      </c>
      <c r="B23" s="110" t="str">
        <f>' Accting USE Data Entry Form'!B27</f>
        <v>Lots 42-49   (16 units)</v>
      </c>
      <c r="C23" s="126">
        <f>' Accting USE Data Entry Form'!D27</f>
        <v>0</v>
      </c>
      <c r="D23" s="120"/>
      <c r="E23" s="127"/>
      <c r="F23" s="128"/>
      <c r="G23" s="129"/>
      <c r="I23" s="115"/>
      <c r="J23" s="115"/>
      <c r="K23" s="115"/>
      <c r="L23" s="115"/>
      <c r="M23" s="115"/>
      <c r="N23" s="115"/>
    </row>
    <row r="24" spans="1:14" s="125" customFormat="1" x14ac:dyDescent="0.25">
      <c r="A24" s="105">
        <f>' Accting USE Data Entry Form'!A28</f>
        <v>13</v>
      </c>
      <c r="B24" s="110" t="str">
        <f>' Accting USE Data Entry Form'!B28</f>
        <v>Lots 50-57   (16 units)</v>
      </c>
      <c r="C24" s="126">
        <f>' Accting USE Data Entry Form'!D28</f>
        <v>0</v>
      </c>
      <c r="D24" s="120"/>
      <c r="E24" s="127"/>
      <c r="F24" s="128"/>
      <c r="G24" s="129"/>
      <c r="I24" s="115"/>
      <c r="J24" s="115"/>
      <c r="K24" s="115"/>
      <c r="L24" s="115"/>
      <c r="M24" s="115"/>
      <c r="N24" s="115"/>
    </row>
    <row r="25" spans="1:14" s="125" customFormat="1" x14ac:dyDescent="0.25">
      <c r="A25" s="105">
        <f>' Accting USE Data Entry Form'!A29</f>
        <v>14</v>
      </c>
      <c r="B25" s="110" t="str">
        <f>' Accting USE Data Entry Form'!B29</f>
        <v>Lots 58-65   (16 units)</v>
      </c>
      <c r="C25" s="126">
        <f>' Accting USE Data Entry Form'!D29</f>
        <v>0</v>
      </c>
      <c r="D25" s="120"/>
      <c r="E25" s="127"/>
      <c r="F25" s="128"/>
      <c r="G25" s="129"/>
      <c r="I25" s="115"/>
      <c r="J25" s="115"/>
      <c r="K25" s="115"/>
      <c r="L25" s="115"/>
      <c r="M25" s="115"/>
      <c r="N25" s="115"/>
    </row>
    <row r="26" spans="1:14" s="125" customFormat="1" x14ac:dyDescent="0.25">
      <c r="A26" s="105">
        <f>' Accting USE Data Entry Form'!A30</f>
        <v>15</v>
      </c>
      <c r="B26" s="110" t="str">
        <f>' Accting USE Data Entry Form'!B30</f>
        <v>Lots 66-73   (16 units)</v>
      </c>
      <c r="C26" s="126">
        <f>' Accting USE Data Entry Form'!D30</f>
        <v>0</v>
      </c>
      <c r="D26" s="120"/>
      <c r="E26" s="127"/>
      <c r="F26" s="128"/>
      <c r="G26" s="129" t="str">
        <f t="shared" ref="G26:G28" si="1">IF($N$5="yes","X"," ")</f>
        <v xml:space="preserve"> </v>
      </c>
      <c r="I26" s="115"/>
      <c r="J26" s="115"/>
      <c r="K26" s="115"/>
      <c r="L26" s="115"/>
      <c r="M26" s="115"/>
      <c r="N26" s="115"/>
    </row>
    <row r="27" spans="1:14" s="125" customFormat="1" x14ac:dyDescent="0.25">
      <c r="A27" s="105">
        <f>' Accting USE Data Entry Form'!A31</f>
        <v>16</v>
      </c>
      <c r="B27" s="110" t="str">
        <f>' Accting USE Data Entry Form'!B31</f>
        <v>Lots 74-81   (16 units)</v>
      </c>
      <c r="C27" s="126">
        <f>' Accting USE Data Entry Form'!D31</f>
        <v>0</v>
      </c>
      <c r="D27" s="120"/>
      <c r="E27" s="127"/>
      <c r="F27" s="128"/>
      <c r="G27" s="129"/>
      <c r="I27" s="115"/>
      <c r="J27" s="115"/>
      <c r="K27" s="115"/>
      <c r="L27" s="115"/>
      <c r="M27" s="115"/>
      <c r="N27" s="115"/>
    </row>
    <row r="28" spans="1:14" s="125" customFormat="1" x14ac:dyDescent="0.25">
      <c r="A28" s="105">
        <f>' Accting USE Data Entry Form'!A32</f>
        <v>17</v>
      </c>
      <c r="B28" s="110" t="str">
        <f>' Accting USE Data Entry Form'!B32</f>
        <v>Lot 82 + 1 unit   (3 Units)</v>
      </c>
      <c r="C28" s="126">
        <f>' Accting USE Data Entry Form'!D32</f>
        <v>0</v>
      </c>
      <c r="D28" s="120"/>
      <c r="E28" s="127"/>
      <c r="F28" s="128"/>
      <c r="G28" s="129" t="str">
        <f t="shared" si="1"/>
        <v xml:space="preserve"> </v>
      </c>
      <c r="I28" s="115"/>
      <c r="J28" s="115"/>
      <c r="K28" s="115"/>
      <c r="L28" s="115"/>
      <c r="M28" s="115"/>
      <c r="N28" s="115"/>
    </row>
    <row r="29" spans="1:14" ht="15.6" customHeight="1" x14ac:dyDescent="0.25">
      <c r="I29" s="32"/>
      <c r="J29" s="32"/>
      <c r="K29" s="32"/>
    </row>
    <row r="30" spans="1:14" ht="20.25" customHeight="1" x14ac:dyDescent="0.25">
      <c r="A30" s="30" t="s">
        <v>33</v>
      </c>
      <c r="C30" s="32"/>
      <c r="D30" s="32"/>
      <c r="E30" s="32"/>
      <c r="F30" s="32"/>
      <c r="G30" s="67"/>
      <c r="H30" s="32"/>
      <c r="I30" s="32"/>
      <c r="J30" s="71" t="s">
        <v>79</v>
      </c>
      <c r="K30" s="14"/>
      <c r="L30" s="42"/>
      <c r="M30" s="14"/>
      <c r="N30" s="72">
        <v>44035</v>
      </c>
    </row>
    <row r="31" spans="1:14" ht="23.25" customHeight="1" x14ac:dyDescent="0.25">
      <c r="H31" s="90" t="s">
        <v>34</v>
      </c>
      <c r="I31" s="91"/>
      <c r="J31" s="91"/>
      <c r="K31" s="91"/>
      <c r="L31" s="91"/>
      <c r="M31" s="40"/>
      <c r="N31" s="40" t="s">
        <v>8</v>
      </c>
    </row>
    <row r="32" spans="1:14" x14ac:dyDescent="0.25">
      <c r="A32" s="30" t="s">
        <v>32</v>
      </c>
      <c r="H32" s="32"/>
      <c r="I32" s="32"/>
      <c r="J32" s="14" t="s">
        <v>50</v>
      </c>
      <c r="K32" s="14"/>
      <c r="L32" s="42"/>
      <c r="M32" s="14"/>
      <c r="N32" s="72">
        <v>44036</v>
      </c>
    </row>
    <row r="33" spans="1:14" ht="23.25" customHeight="1" x14ac:dyDescent="0.25">
      <c r="H33" s="32"/>
      <c r="I33" s="32"/>
      <c r="J33" s="32"/>
      <c r="K33" s="32"/>
      <c r="L33" s="41" t="s">
        <v>35</v>
      </c>
      <c r="M33" s="40"/>
      <c r="N33" s="40" t="s">
        <v>8</v>
      </c>
    </row>
    <row r="34" spans="1:14" ht="23.25" customHeight="1" x14ac:dyDescent="0.25">
      <c r="H34" s="32"/>
      <c r="I34" s="32"/>
      <c r="J34" s="32"/>
      <c r="K34" s="32"/>
      <c r="L34" s="41"/>
      <c r="M34" s="40"/>
    </row>
    <row r="35" spans="1:14" ht="15.75" customHeight="1" x14ac:dyDescent="0.25">
      <c r="A35" s="57" t="s">
        <v>28</v>
      </c>
      <c r="B35" s="57"/>
      <c r="C35" s="57"/>
      <c r="D35" s="57"/>
      <c r="E35" s="57"/>
      <c r="F35" s="57"/>
      <c r="G35" s="68"/>
      <c r="H35" s="58"/>
      <c r="I35" s="58"/>
      <c r="J35" s="58"/>
      <c r="K35" s="58"/>
      <c r="L35" s="59"/>
      <c r="M35" s="60"/>
      <c r="N35" s="57"/>
    </row>
    <row r="36" spans="1:14" ht="27.75" customHeight="1" x14ac:dyDescent="0.25">
      <c r="A36" s="46"/>
      <c r="B36" s="46"/>
      <c r="C36" s="46"/>
      <c r="D36" s="46"/>
      <c r="E36" s="46"/>
      <c r="F36" s="46"/>
      <c r="G36" s="69"/>
      <c r="H36" s="47"/>
      <c r="I36" s="47"/>
      <c r="J36" s="47"/>
      <c r="K36" s="47"/>
      <c r="L36" s="48"/>
      <c r="M36" s="49"/>
      <c r="N36" s="46"/>
    </row>
    <row r="37" spans="1:14" x14ac:dyDescent="0.25">
      <c r="A37" s="53" t="s">
        <v>26</v>
      </c>
      <c r="B37" s="46"/>
      <c r="C37" s="46"/>
      <c r="D37" s="46"/>
      <c r="E37" s="46"/>
      <c r="F37" s="46"/>
      <c r="G37" s="69"/>
      <c r="H37" s="47"/>
      <c r="I37" s="47"/>
      <c r="J37" s="47"/>
      <c r="K37" s="54"/>
      <c r="L37" s="55"/>
      <c r="M37" s="54"/>
      <c r="N37" s="54"/>
    </row>
    <row r="38" spans="1:14" ht="23.25" customHeight="1" x14ac:dyDescent="0.25">
      <c r="A38" s="46"/>
      <c r="B38" s="46"/>
      <c r="C38" s="46"/>
      <c r="D38" s="46"/>
      <c r="E38" s="46"/>
      <c r="F38" s="46"/>
      <c r="G38" s="69"/>
      <c r="H38" s="47"/>
      <c r="I38" s="47"/>
      <c r="J38" s="47"/>
      <c r="K38" s="47"/>
      <c r="L38" s="48"/>
      <c r="M38" s="49" t="s">
        <v>8</v>
      </c>
      <c r="N38" s="46"/>
    </row>
    <row r="39" spans="1:14" x14ac:dyDescent="0.25">
      <c r="A39" s="53" t="s">
        <v>25</v>
      </c>
      <c r="B39" s="46"/>
      <c r="C39" s="46"/>
      <c r="D39" s="46"/>
      <c r="E39" s="46"/>
      <c r="F39" s="46"/>
      <c r="G39" s="69"/>
      <c r="H39" s="47"/>
      <c r="I39" s="56"/>
      <c r="J39" s="54"/>
      <c r="K39" s="54"/>
      <c r="L39" s="55"/>
      <c r="M39" s="54"/>
      <c r="N39" s="54"/>
    </row>
    <row r="40" spans="1:14" ht="16.5" customHeight="1" x14ac:dyDescent="0.25">
      <c r="A40" s="46"/>
      <c r="B40" s="46"/>
      <c r="C40" s="46"/>
      <c r="D40" s="46"/>
      <c r="E40" s="46"/>
      <c r="F40" s="46"/>
      <c r="G40" s="69"/>
      <c r="H40" s="46"/>
      <c r="I40" s="46"/>
      <c r="J40" s="46"/>
      <c r="K40" s="46"/>
      <c r="L40" s="49"/>
      <c r="M40" s="49" t="s">
        <v>8</v>
      </c>
      <c r="N40" s="46"/>
    </row>
    <row r="41" spans="1:14" x14ac:dyDescent="0.25">
      <c r="A41" s="46"/>
      <c r="B41" s="46"/>
      <c r="C41" s="46"/>
      <c r="D41" s="46"/>
      <c r="E41" s="46"/>
      <c r="F41" s="46"/>
      <c r="G41" s="69"/>
      <c r="H41" s="46"/>
      <c r="I41" s="46"/>
      <c r="J41" s="46"/>
      <c r="K41" s="46"/>
      <c r="L41" s="46"/>
      <c r="M41" s="46"/>
      <c r="N41" s="46"/>
    </row>
  </sheetData>
  <mergeCells count="23">
    <mergeCell ref="I27:N27"/>
    <mergeCell ref="I28:N28"/>
    <mergeCell ref="H31:L31"/>
    <mergeCell ref="I12:N12"/>
    <mergeCell ref="I18:N18"/>
    <mergeCell ref="I19:N19"/>
    <mergeCell ref="I20:N20"/>
    <mergeCell ref="I21:N21"/>
    <mergeCell ref="I13:N13"/>
    <mergeCell ref="I16:N16"/>
    <mergeCell ref="I17:N17"/>
    <mergeCell ref="I14:N14"/>
    <mergeCell ref="I15:N15"/>
    <mergeCell ref="I22:N22"/>
    <mergeCell ref="I23:N23"/>
    <mergeCell ref="I24:N24"/>
    <mergeCell ref="I25:N25"/>
    <mergeCell ref="I26:N26"/>
    <mergeCell ref="C10:G10"/>
    <mergeCell ref="A4:L4"/>
    <mergeCell ref="A1:N1"/>
    <mergeCell ref="A2:N2"/>
    <mergeCell ref="A3:N3"/>
  </mergeCells>
  <phoneticPr fontId="3" type="noConversion"/>
  <conditionalFormatting sqref="C12:C28">
    <cfRule type="expression" dxfId="16" priority="17" stopIfTrue="1">
      <formula>$N$5="yes"</formula>
    </cfRule>
  </conditionalFormatting>
  <conditionalFormatting sqref="G12">
    <cfRule type="expression" dxfId="15" priority="19" stopIfTrue="1">
      <formula>$N$5="no"</formula>
    </cfRule>
  </conditionalFormatting>
  <conditionalFormatting sqref="G18:G21">
    <cfRule type="expression" dxfId="14" priority="20" stopIfTrue="1">
      <formula>$N$5="no"</formula>
    </cfRule>
  </conditionalFormatting>
  <conditionalFormatting sqref="E12">
    <cfRule type="expression" dxfId="13" priority="16" stopIfTrue="1">
      <formula>$N$5="yes"</formula>
    </cfRule>
  </conditionalFormatting>
  <conditionalFormatting sqref="E18:E21">
    <cfRule type="expression" dxfId="12" priority="15" stopIfTrue="1">
      <formula>$N$5="yes"</formula>
    </cfRule>
  </conditionalFormatting>
  <conditionalFormatting sqref="G13 G16:G17">
    <cfRule type="expression" dxfId="11" priority="14" stopIfTrue="1">
      <formula>$N$5="no"</formula>
    </cfRule>
  </conditionalFormatting>
  <conditionalFormatting sqref="E13 E16:E17">
    <cfRule type="expression" dxfId="10" priority="12" stopIfTrue="1">
      <formula>$N$5="yes"</formula>
    </cfRule>
  </conditionalFormatting>
  <conditionalFormatting sqref="G14:G15">
    <cfRule type="expression" dxfId="9" priority="11" stopIfTrue="1">
      <formula>$N$5="no"</formula>
    </cfRule>
  </conditionalFormatting>
  <conditionalFormatting sqref="E14:E15">
    <cfRule type="expression" dxfId="8" priority="9" stopIfTrue="1">
      <formula>$N$5="yes"</formula>
    </cfRule>
  </conditionalFormatting>
  <conditionalFormatting sqref="G23:G26">
    <cfRule type="expression" dxfId="6" priority="8" stopIfTrue="1">
      <formula>$N$5="no"</formula>
    </cfRule>
  </conditionalFormatting>
  <conditionalFormatting sqref="E23:E26">
    <cfRule type="expression" dxfId="5" priority="6" stopIfTrue="1">
      <formula>$N$5="yes"</formula>
    </cfRule>
  </conditionalFormatting>
  <conditionalFormatting sqref="G22">
    <cfRule type="expression" dxfId="4" priority="5" stopIfTrue="1">
      <formula>$N$5="no"</formula>
    </cfRule>
  </conditionalFormatting>
  <conditionalFormatting sqref="E22">
    <cfRule type="expression" dxfId="3" priority="4" stopIfTrue="1">
      <formula>$N$5="yes"</formula>
    </cfRule>
  </conditionalFormatting>
  <conditionalFormatting sqref="G27:G28">
    <cfRule type="expression" dxfId="1" priority="3" stopIfTrue="1">
      <formula>$N$5="no"</formula>
    </cfRule>
  </conditionalFormatting>
  <conditionalFormatting sqref="E27:E28">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sqref="A1:J1"/>
    </sheetView>
  </sheetViews>
  <sheetFormatPr defaultColWidth="8.88671875" defaultRowHeight="13.2" x14ac:dyDescent="0.25"/>
  <cols>
    <col min="1" max="1" width="8.77734375" customWidth="1"/>
    <col min="2" max="2" width="7.33203125" customWidth="1"/>
    <col min="3" max="3" width="8.88671875" customWidth="1"/>
    <col min="4" max="4" width="3.77734375" customWidth="1"/>
    <col min="5" max="5" width="9.109375" customWidth="1"/>
    <col min="6" max="6" width="10.33203125" customWidth="1"/>
    <col min="7" max="7" width="3.77734375" customWidth="1"/>
    <col min="8" max="8" width="28" customWidth="1"/>
  </cols>
  <sheetData>
    <row r="1" spans="1:11" ht="15.6" x14ac:dyDescent="0.3">
      <c r="A1" s="100" t="s">
        <v>9</v>
      </c>
      <c r="B1" s="100"/>
      <c r="C1" s="100"/>
      <c r="D1" s="100"/>
      <c r="E1" s="100"/>
      <c r="F1" s="100"/>
      <c r="G1" s="100"/>
      <c r="H1" s="100"/>
      <c r="I1" s="100"/>
      <c r="J1" s="100"/>
    </row>
    <row r="2" spans="1:11" ht="15.6" x14ac:dyDescent="0.3">
      <c r="A2" s="100" t="s">
        <v>38</v>
      </c>
      <c r="B2" s="100"/>
      <c r="C2" s="100"/>
      <c r="D2" s="100"/>
      <c r="E2" s="100"/>
      <c r="F2" s="100"/>
      <c r="G2" s="100"/>
      <c r="H2" s="100"/>
      <c r="I2" s="100"/>
      <c r="J2" s="100"/>
    </row>
    <row r="3" spans="1:11" ht="15.6" x14ac:dyDescent="0.3">
      <c r="A3" s="100" t="s">
        <v>3</v>
      </c>
      <c r="B3" s="100"/>
      <c r="C3" s="100"/>
      <c r="D3" s="100"/>
      <c r="E3" s="100"/>
      <c r="F3" s="100"/>
      <c r="G3" s="100"/>
      <c r="H3" s="100"/>
      <c r="I3" s="100"/>
      <c r="J3" s="100"/>
    </row>
    <row r="5" spans="1:11" ht="42.75" customHeight="1" x14ac:dyDescent="0.25">
      <c r="A5" s="97" t="s">
        <v>40</v>
      </c>
      <c r="B5" s="99"/>
      <c r="C5" s="99"/>
      <c r="D5" s="99"/>
      <c r="E5" s="99"/>
      <c r="F5" s="99"/>
      <c r="G5" s="99"/>
      <c r="H5" s="99"/>
      <c r="I5" s="99"/>
      <c r="J5" s="99"/>
    </row>
    <row r="6" spans="1:11" ht="19.5" customHeight="1" x14ac:dyDescent="0.25"/>
    <row r="7" spans="1:11" ht="40.65" customHeight="1" x14ac:dyDescent="0.25">
      <c r="A7" s="101" t="s">
        <v>42</v>
      </c>
      <c r="B7" s="102"/>
      <c r="C7" s="102"/>
      <c r="D7" s="102"/>
      <c r="E7" s="102"/>
      <c r="F7" s="102"/>
      <c r="G7" s="102"/>
      <c r="H7" s="102"/>
      <c r="I7" s="102"/>
      <c r="J7" s="102"/>
    </row>
    <row r="8" spans="1:11" ht="19.5" customHeight="1" x14ac:dyDescent="0.25"/>
    <row r="9" spans="1:11" ht="30.75" customHeight="1" x14ac:dyDescent="0.25">
      <c r="A9" s="99" t="s">
        <v>39</v>
      </c>
      <c r="B9" s="99"/>
      <c r="C9" s="99"/>
      <c r="D9" s="99"/>
      <c r="E9" s="99"/>
      <c r="F9" s="99"/>
      <c r="G9" s="99"/>
      <c r="H9" s="99"/>
      <c r="I9" s="99"/>
      <c r="J9" s="99"/>
    </row>
    <row r="10" spans="1:11" ht="22.65" customHeight="1" x14ac:dyDescent="0.4">
      <c r="A10" s="81" t="s">
        <v>20</v>
      </c>
      <c r="B10" s="80"/>
      <c r="C10" s="80"/>
      <c r="D10" s="80"/>
      <c r="E10" s="80"/>
      <c r="F10" s="80"/>
      <c r="G10" s="80"/>
      <c r="H10" s="80"/>
      <c r="K10" s="62"/>
    </row>
    <row r="11" spans="1:11" ht="30.75" customHeight="1" x14ac:dyDescent="0.25">
      <c r="A11" s="93" t="s">
        <v>41</v>
      </c>
      <c r="B11" s="102"/>
      <c r="C11" s="102"/>
      <c r="D11" s="102"/>
      <c r="E11" s="102"/>
      <c r="F11" s="102"/>
      <c r="G11" s="102"/>
      <c r="H11" s="102"/>
      <c r="I11" s="102"/>
      <c r="J11" s="102"/>
    </row>
    <row r="12" spans="1:11" ht="69.75" customHeight="1" x14ac:dyDescent="0.25">
      <c r="B12" s="93" t="s">
        <v>43</v>
      </c>
      <c r="C12" s="99"/>
      <c r="D12" s="99"/>
      <c r="E12" s="99"/>
      <c r="F12" s="99"/>
      <c r="G12" s="99"/>
      <c r="H12" s="99"/>
      <c r="I12" s="99"/>
      <c r="J12" s="62"/>
    </row>
    <row r="13" spans="1:11" ht="30.15" customHeight="1" x14ac:dyDescent="0.25">
      <c r="A13" s="29"/>
      <c r="B13" s="29"/>
      <c r="C13" s="29"/>
      <c r="D13" s="29"/>
      <c r="E13" s="29"/>
      <c r="F13" s="29"/>
      <c r="G13" s="29"/>
      <c r="H13" s="29"/>
    </row>
    <row r="14" spans="1:11" ht="45" customHeight="1" x14ac:dyDescent="0.25">
      <c r="A14" s="97" t="s">
        <v>44</v>
      </c>
      <c r="B14" s="98"/>
      <c r="C14" s="98"/>
      <c r="D14" s="98"/>
      <c r="E14" s="98"/>
      <c r="F14" s="98"/>
      <c r="G14" s="98"/>
      <c r="H14" s="98"/>
      <c r="I14" s="98"/>
      <c r="J14" s="98"/>
    </row>
    <row r="15" spans="1:11" ht="19.5" customHeight="1" x14ac:dyDescent="0.25">
      <c r="A15" s="29"/>
      <c r="B15" s="29"/>
      <c r="C15" s="29"/>
      <c r="D15" s="29"/>
      <c r="E15" s="29"/>
      <c r="F15" s="29"/>
      <c r="G15" s="29"/>
      <c r="H15" s="29"/>
    </row>
    <row r="16" spans="1:11" ht="72" customHeight="1" x14ac:dyDescent="0.25">
      <c r="A16" s="93" t="s">
        <v>45</v>
      </c>
      <c r="B16" s="94"/>
      <c r="C16" s="94"/>
      <c r="D16" s="94"/>
      <c r="E16" s="94"/>
      <c r="F16" s="94"/>
      <c r="G16" s="94"/>
      <c r="H16" s="94"/>
      <c r="I16" s="94"/>
      <c r="J16" s="94"/>
    </row>
    <row r="17" spans="1:10" ht="19.5" customHeight="1" x14ac:dyDescent="0.25"/>
    <row r="18" spans="1:10" ht="56.25" customHeight="1" x14ac:dyDescent="0.25">
      <c r="A18" s="92" t="s">
        <v>0</v>
      </c>
      <c r="B18" s="95"/>
      <c r="C18" s="95"/>
      <c r="D18" s="95"/>
      <c r="E18" s="95"/>
      <c r="F18" s="95"/>
      <c r="G18" s="95"/>
      <c r="H18" s="95"/>
      <c r="I18" s="95"/>
      <c r="J18" s="95"/>
    </row>
    <row r="19" spans="1:10" ht="20.25" customHeight="1" x14ac:dyDescent="0.25"/>
    <row r="20" spans="1:10" ht="57.75" customHeight="1" x14ac:dyDescent="0.25">
      <c r="A20" s="96" t="s">
        <v>46</v>
      </c>
      <c r="B20" s="95"/>
      <c r="C20" s="95"/>
      <c r="D20" s="95"/>
      <c r="E20" s="95"/>
      <c r="F20" s="95"/>
      <c r="G20" s="95"/>
      <c r="H20" s="95"/>
      <c r="I20" s="95"/>
      <c r="J20" s="95"/>
    </row>
    <row r="21" spans="1:10" ht="19.5" customHeight="1" x14ac:dyDescent="0.25"/>
    <row r="22" spans="1:10" ht="31.65" customHeight="1" x14ac:dyDescent="0.25">
      <c r="A22" s="92" t="s">
        <v>24</v>
      </c>
      <c r="B22" s="92"/>
      <c r="C22" s="92"/>
      <c r="D22" s="92"/>
      <c r="E22" s="92"/>
      <c r="F22" s="92"/>
      <c r="G22" s="92"/>
      <c r="H22" s="92"/>
      <c r="I22" s="92"/>
      <c r="J22" s="92"/>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3"/>
  <sheetViews>
    <sheetView topLeftCell="A10" workbookViewId="0">
      <selection activeCell="D17" sqref="D17"/>
    </sheetView>
  </sheetViews>
  <sheetFormatPr defaultColWidth="8.88671875" defaultRowHeight="13.2" x14ac:dyDescent="0.25"/>
  <cols>
    <col min="2" max="2" width="55.6640625" customWidth="1"/>
    <col min="3" max="3" width="14" customWidth="1"/>
    <col min="4" max="4" width="10.5546875" customWidth="1"/>
    <col min="5" max="5" width="1.88671875" customWidth="1"/>
    <col min="6" max="6" width="15.33203125" customWidth="1"/>
    <col min="7" max="7" width="2.109375" customWidth="1"/>
    <col min="8" max="8" width="4.33203125" style="4" customWidth="1"/>
    <col min="9" max="9" width="11.33203125" customWidth="1"/>
    <col min="10" max="10" width="4.77734375" style="4" customWidth="1"/>
    <col min="11" max="11" width="11.33203125" customWidth="1"/>
    <col min="12" max="12" width="4.33203125" customWidth="1"/>
    <col min="13" max="13" width="11.33203125" customWidth="1"/>
    <col min="14" max="14" width="3.88671875" customWidth="1"/>
    <col min="15" max="15" width="12" customWidth="1"/>
    <col min="16" max="16" width="3.33203125" customWidth="1"/>
    <col min="17" max="17" width="12.88671875" customWidth="1"/>
    <col min="19" max="20" width="8.88671875" style="83"/>
  </cols>
  <sheetData>
    <row r="1" spans="1:20" ht="15.6" x14ac:dyDescent="0.3">
      <c r="A1" s="100" t="s">
        <v>9</v>
      </c>
      <c r="B1" s="103"/>
      <c r="C1" s="103"/>
      <c r="D1" s="103"/>
      <c r="E1" s="103"/>
      <c r="F1" s="103"/>
      <c r="G1" s="103"/>
      <c r="H1" s="103"/>
      <c r="I1" s="103"/>
      <c r="J1" s="103"/>
      <c r="K1" s="103"/>
      <c r="L1" s="103"/>
      <c r="M1" s="103"/>
      <c r="N1" s="103"/>
      <c r="O1" s="103"/>
      <c r="P1" s="103"/>
      <c r="Q1" s="103"/>
    </row>
    <row r="2" spans="1:20" ht="15.6" x14ac:dyDescent="0.3">
      <c r="A2" s="100" t="s">
        <v>14</v>
      </c>
      <c r="B2" s="103"/>
      <c r="C2" s="103"/>
      <c r="D2" s="103"/>
      <c r="E2" s="103"/>
      <c r="F2" s="103"/>
      <c r="G2" s="103"/>
      <c r="H2" s="103"/>
      <c r="I2" s="103"/>
      <c r="J2" s="103"/>
      <c r="K2" s="103"/>
      <c r="L2" s="103"/>
      <c r="M2" s="103"/>
      <c r="N2" s="103"/>
      <c r="O2" s="103"/>
      <c r="P2" s="103"/>
      <c r="Q2" s="103"/>
    </row>
    <row r="3" spans="1:20" ht="15.6" x14ac:dyDescent="0.3">
      <c r="A3" s="100" t="s">
        <v>23</v>
      </c>
      <c r="B3" s="103"/>
      <c r="C3" s="103"/>
      <c r="D3" s="103"/>
      <c r="E3" s="103"/>
      <c r="F3" s="103"/>
      <c r="G3" s="103"/>
      <c r="H3" s="103"/>
      <c r="I3" s="103"/>
      <c r="J3" s="103"/>
      <c r="K3" s="103"/>
      <c r="L3" s="103"/>
      <c r="M3" s="103"/>
      <c r="N3" s="103"/>
      <c r="O3" s="103"/>
      <c r="P3" s="103"/>
      <c r="Q3" s="103"/>
    </row>
    <row r="5" spans="1:20" ht="15.6" x14ac:dyDescent="0.3">
      <c r="A5" s="100"/>
      <c r="B5" s="100"/>
      <c r="C5" s="100"/>
      <c r="D5" s="100"/>
      <c r="E5" s="100"/>
      <c r="F5" s="100"/>
      <c r="G5" s="100"/>
      <c r="H5" s="100"/>
      <c r="I5" s="100"/>
      <c r="J5" s="100"/>
      <c r="K5" s="100"/>
    </row>
    <row r="6" spans="1:20" x14ac:dyDescent="0.25">
      <c r="B6" s="86" t="s">
        <v>5</v>
      </c>
      <c r="C6" s="2"/>
      <c r="D6" s="43" t="str">
        <f>+Form!B5</f>
        <v>CPI</v>
      </c>
      <c r="E6" s="14"/>
      <c r="F6" s="14"/>
      <c r="G6" s="14"/>
      <c r="H6" s="15"/>
      <c r="I6" s="14"/>
      <c r="J6" s="15"/>
      <c r="K6" s="2"/>
      <c r="L6" s="2" t="s">
        <v>29</v>
      </c>
      <c r="O6" s="72">
        <f>Form!M7</f>
        <v>43921</v>
      </c>
    </row>
    <row r="7" spans="1:20" x14ac:dyDescent="0.25">
      <c r="I7" s="2"/>
      <c r="L7" s="2"/>
      <c r="O7" s="4" t="s">
        <v>11</v>
      </c>
    </row>
    <row r="8" spans="1:20" x14ac:dyDescent="0.25">
      <c r="B8" s="86" t="s">
        <v>7</v>
      </c>
      <c r="C8" s="2"/>
      <c r="D8" s="43" t="str">
        <f>+Form!B7</f>
        <v>20-C0336</v>
      </c>
      <c r="E8" s="14"/>
      <c r="F8" s="14"/>
      <c r="G8" s="14"/>
      <c r="H8" s="15"/>
      <c r="L8" s="2"/>
      <c r="M8" s="18" t="s">
        <v>20</v>
      </c>
      <c r="O8" s="2"/>
    </row>
    <row r="9" spans="1:20" x14ac:dyDescent="0.25">
      <c r="B9" s="2"/>
      <c r="C9" s="2"/>
      <c r="D9" s="16"/>
      <c r="E9" s="16"/>
      <c r="F9" s="16"/>
      <c r="G9" s="16"/>
      <c r="H9" s="17"/>
      <c r="L9" s="2"/>
      <c r="M9" s="7"/>
      <c r="O9" s="2"/>
    </row>
    <row r="10" spans="1:20" x14ac:dyDescent="0.25">
      <c r="B10" s="2"/>
      <c r="C10" s="2"/>
      <c r="D10" s="16"/>
      <c r="E10" s="16"/>
      <c r="F10" s="16"/>
      <c r="G10" s="16"/>
      <c r="H10" s="17"/>
      <c r="L10" s="10" t="s">
        <v>21</v>
      </c>
      <c r="M10" s="7"/>
      <c r="O10" s="14"/>
    </row>
    <row r="11" spans="1:20" x14ac:dyDescent="0.25">
      <c r="B11" s="2"/>
      <c r="C11" s="2"/>
      <c r="D11" s="16"/>
      <c r="E11" s="16"/>
      <c r="F11" s="16"/>
      <c r="G11" s="16"/>
      <c r="H11" s="17"/>
    </row>
    <row r="12" spans="1:20" x14ac:dyDescent="0.25">
      <c r="B12" s="2"/>
      <c r="C12" s="2"/>
      <c r="D12" s="16"/>
      <c r="E12" s="16"/>
      <c r="F12" s="16"/>
      <c r="G12" s="16"/>
      <c r="H12" s="17"/>
    </row>
    <row r="13" spans="1:20" x14ac:dyDescent="0.25">
      <c r="M13" s="4"/>
    </row>
    <row r="14" spans="1:20" x14ac:dyDescent="0.25">
      <c r="K14" s="4"/>
    </row>
    <row r="15" spans="1:20" s="1" customFormat="1" ht="39.6" x14ac:dyDescent="0.25">
      <c r="A15" s="5" t="s">
        <v>6</v>
      </c>
      <c r="B15" s="1" t="s">
        <v>56</v>
      </c>
      <c r="C15" s="108" t="s">
        <v>77</v>
      </c>
      <c r="D15" s="5" t="s">
        <v>10</v>
      </c>
      <c r="E15" s="11"/>
      <c r="F15" s="45" t="s">
        <v>27</v>
      </c>
      <c r="G15" s="11"/>
      <c r="H15" s="9" t="s">
        <v>15</v>
      </c>
      <c r="I15" s="6" t="s">
        <v>16</v>
      </c>
      <c r="J15" s="13"/>
      <c r="K15" s="19" t="s">
        <v>16</v>
      </c>
      <c r="L15" s="11" t="s">
        <v>17</v>
      </c>
      <c r="M15" s="5" t="s">
        <v>19</v>
      </c>
      <c r="N15" s="12" t="s">
        <v>17</v>
      </c>
      <c r="O15" s="45" t="s">
        <v>53</v>
      </c>
      <c r="P15" s="12" t="s">
        <v>15</v>
      </c>
      <c r="Q15" s="5" t="s">
        <v>18</v>
      </c>
      <c r="S15" s="1" t="s">
        <v>51</v>
      </c>
      <c r="T15" s="1" t="s">
        <v>52</v>
      </c>
    </row>
    <row r="16" spans="1:20" x14ac:dyDescent="0.25">
      <c r="A16" s="105">
        <v>1</v>
      </c>
      <c r="B16" s="106" t="s">
        <v>61</v>
      </c>
      <c r="C16" s="109">
        <v>44022</v>
      </c>
      <c r="D16" s="50">
        <v>0.5</v>
      </c>
      <c r="E16" s="52" t="s">
        <v>30</v>
      </c>
      <c r="F16" s="51">
        <v>553506.5</v>
      </c>
      <c r="G16" s="16"/>
      <c r="H16" s="9" t="s">
        <v>15</v>
      </c>
      <c r="I16" s="23">
        <f>F16*D16</f>
        <v>276753.25</v>
      </c>
      <c r="J16" s="24"/>
      <c r="K16" s="22">
        <f t="shared" ref="K16:K20" si="0">+I16</f>
        <v>276753.25</v>
      </c>
      <c r="L16" s="25" t="s">
        <v>17</v>
      </c>
      <c r="M16" s="23">
        <f>K16</f>
        <v>276753.25</v>
      </c>
      <c r="N16" s="26" t="s">
        <v>17</v>
      </c>
      <c r="O16" s="23"/>
      <c r="P16" s="26" t="s">
        <v>15</v>
      </c>
      <c r="Q16" s="28">
        <f>M16-O16</f>
        <v>276753.25</v>
      </c>
      <c r="T16" s="84"/>
    </row>
    <row r="17" spans="1:20" x14ac:dyDescent="0.25">
      <c r="A17" s="105">
        <v>2</v>
      </c>
      <c r="B17" s="107" t="s">
        <v>62</v>
      </c>
      <c r="C17" s="109">
        <v>44043</v>
      </c>
      <c r="D17" s="50"/>
      <c r="E17" s="52" t="s">
        <v>30</v>
      </c>
      <c r="F17" s="51">
        <v>276753.25</v>
      </c>
      <c r="G17" s="16"/>
      <c r="H17" s="9" t="s">
        <v>15</v>
      </c>
      <c r="I17" s="23">
        <f t="shared" ref="I17:I20" si="1">F17*D17</f>
        <v>0</v>
      </c>
      <c r="J17" s="27"/>
      <c r="K17" s="22">
        <f t="shared" si="0"/>
        <v>0</v>
      </c>
      <c r="L17" s="25" t="s">
        <v>17</v>
      </c>
      <c r="M17" s="23">
        <f t="shared" ref="M17:M20" si="2">K17</f>
        <v>0</v>
      </c>
      <c r="N17" s="26" t="s">
        <v>17</v>
      </c>
      <c r="O17" s="23"/>
      <c r="P17" s="26" t="s">
        <v>15</v>
      </c>
      <c r="Q17" s="28">
        <f t="shared" ref="Q17:Q20" si="3">M17-O17</f>
        <v>0</v>
      </c>
      <c r="T17" s="84"/>
    </row>
    <row r="18" spans="1:20" x14ac:dyDescent="0.25">
      <c r="A18" s="105">
        <v>3</v>
      </c>
      <c r="B18" s="107" t="s">
        <v>63</v>
      </c>
      <c r="C18" s="109">
        <v>44129</v>
      </c>
      <c r="D18" s="50"/>
      <c r="E18" s="52" t="s">
        <v>30</v>
      </c>
      <c r="F18" s="51">
        <v>553506.5</v>
      </c>
      <c r="G18" s="16"/>
      <c r="H18" s="9" t="s">
        <v>15</v>
      </c>
      <c r="I18" s="23">
        <f t="shared" si="1"/>
        <v>0</v>
      </c>
      <c r="J18" s="27"/>
      <c r="K18" s="22">
        <f t="shared" si="0"/>
        <v>0</v>
      </c>
      <c r="L18" s="25" t="s">
        <v>17</v>
      </c>
      <c r="M18" s="23">
        <f t="shared" si="2"/>
        <v>0</v>
      </c>
      <c r="N18" s="26" t="s">
        <v>17</v>
      </c>
      <c r="O18" s="23"/>
      <c r="P18" s="26" t="s">
        <v>15</v>
      </c>
      <c r="Q18" s="28">
        <f t="shared" si="3"/>
        <v>0</v>
      </c>
      <c r="T18" s="84"/>
    </row>
    <row r="19" spans="1:20" x14ac:dyDescent="0.25">
      <c r="A19" s="105">
        <v>4</v>
      </c>
      <c r="B19" s="107" t="s">
        <v>64</v>
      </c>
      <c r="C19" s="109">
        <v>44137</v>
      </c>
      <c r="D19" s="50"/>
      <c r="E19" s="52" t="s">
        <v>30</v>
      </c>
      <c r="F19" s="51">
        <v>276753.25</v>
      </c>
      <c r="G19" s="16"/>
      <c r="H19" s="9" t="s">
        <v>15</v>
      </c>
      <c r="I19" s="23">
        <f t="shared" si="1"/>
        <v>0</v>
      </c>
      <c r="J19" s="27"/>
      <c r="K19" s="22">
        <f t="shared" si="0"/>
        <v>0</v>
      </c>
      <c r="L19" s="25" t="s">
        <v>17</v>
      </c>
      <c r="M19" s="23">
        <f t="shared" si="2"/>
        <v>0</v>
      </c>
      <c r="N19" s="26" t="s">
        <v>17</v>
      </c>
      <c r="O19" s="23"/>
      <c r="P19" s="26" t="s">
        <v>15</v>
      </c>
      <c r="Q19" s="28">
        <f t="shared" si="3"/>
        <v>0</v>
      </c>
      <c r="T19" s="84"/>
    </row>
    <row r="20" spans="1:20" x14ac:dyDescent="0.25">
      <c r="A20" s="105">
        <v>5</v>
      </c>
      <c r="B20" s="107" t="s">
        <v>65</v>
      </c>
      <c r="C20" s="109">
        <v>44207</v>
      </c>
      <c r="D20" s="50"/>
      <c r="E20" s="52" t="s">
        <v>30</v>
      </c>
      <c r="F20" s="51">
        <v>553506.5</v>
      </c>
      <c r="G20" s="16"/>
      <c r="H20" s="9" t="s">
        <v>15</v>
      </c>
      <c r="I20" s="23">
        <f t="shared" si="1"/>
        <v>0</v>
      </c>
      <c r="J20" s="27"/>
      <c r="K20" s="22">
        <f t="shared" si="0"/>
        <v>0</v>
      </c>
      <c r="L20" s="25" t="s">
        <v>17</v>
      </c>
      <c r="M20" s="23">
        <f t="shared" si="2"/>
        <v>0</v>
      </c>
      <c r="N20" s="26" t="s">
        <v>17</v>
      </c>
      <c r="O20" s="23"/>
      <c r="P20" s="26" t="s">
        <v>15</v>
      </c>
      <c r="Q20" s="28">
        <f t="shared" si="3"/>
        <v>0</v>
      </c>
      <c r="T20" s="84"/>
    </row>
    <row r="21" spans="1:20" x14ac:dyDescent="0.25">
      <c r="A21" s="105">
        <v>6</v>
      </c>
      <c r="B21" s="111" t="s">
        <v>78</v>
      </c>
      <c r="C21" s="109">
        <v>44299</v>
      </c>
      <c r="D21" s="50"/>
      <c r="E21" s="52" t="s">
        <v>30</v>
      </c>
      <c r="F21" s="51">
        <v>553506.5</v>
      </c>
      <c r="G21" s="16"/>
      <c r="H21" s="9" t="s">
        <v>15</v>
      </c>
      <c r="I21" s="23">
        <f t="shared" ref="I21:I28" si="4">F21*D21</f>
        <v>0</v>
      </c>
      <c r="J21" s="27"/>
      <c r="K21" s="22">
        <f t="shared" ref="K21:K28" si="5">+I21</f>
        <v>0</v>
      </c>
      <c r="L21" s="25" t="s">
        <v>17</v>
      </c>
      <c r="M21" s="23">
        <f t="shared" ref="M21:M28" si="6">K21</f>
        <v>0</v>
      </c>
      <c r="N21" s="26" t="s">
        <v>17</v>
      </c>
      <c r="O21" s="23"/>
      <c r="P21" s="26" t="s">
        <v>15</v>
      </c>
      <c r="Q21" s="28">
        <f t="shared" ref="Q21:Q28" si="7">M21-O21</f>
        <v>0</v>
      </c>
      <c r="S21" s="85"/>
      <c r="T21" s="84"/>
    </row>
    <row r="22" spans="1:20" x14ac:dyDescent="0.25">
      <c r="A22" s="105">
        <v>7</v>
      </c>
      <c r="B22" s="107" t="s">
        <v>66</v>
      </c>
      <c r="C22" s="109">
        <v>44389</v>
      </c>
      <c r="D22" s="50"/>
      <c r="E22" s="52" t="s">
        <v>30</v>
      </c>
      <c r="F22" s="51">
        <v>135000</v>
      </c>
      <c r="G22" s="16"/>
      <c r="H22" s="9" t="s">
        <v>15</v>
      </c>
      <c r="I22" s="23">
        <f t="shared" si="4"/>
        <v>0</v>
      </c>
      <c r="J22" s="27"/>
      <c r="K22" s="22">
        <f t="shared" si="5"/>
        <v>0</v>
      </c>
      <c r="L22" s="25" t="s">
        <v>17</v>
      </c>
      <c r="M22" s="23">
        <f t="shared" si="6"/>
        <v>0</v>
      </c>
      <c r="N22" s="26" t="s">
        <v>17</v>
      </c>
      <c r="O22" s="23"/>
      <c r="P22" s="26" t="s">
        <v>15</v>
      </c>
      <c r="Q22" s="28">
        <f t="shared" si="7"/>
        <v>0</v>
      </c>
      <c r="S22" s="85"/>
      <c r="T22" s="84"/>
    </row>
    <row r="23" spans="1:20" x14ac:dyDescent="0.25">
      <c r="A23" s="105">
        <v>8</v>
      </c>
      <c r="B23" s="107" t="s">
        <v>67</v>
      </c>
      <c r="C23" s="109">
        <v>44419</v>
      </c>
      <c r="D23" s="50"/>
      <c r="E23" s="52" t="s">
        <v>30</v>
      </c>
      <c r="F23" s="51">
        <v>270000</v>
      </c>
      <c r="G23" s="16"/>
      <c r="H23" s="9" t="s">
        <v>15</v>
      </c>
      <c r="I23" s="23">
        <f t="shared" si="4"/>
        <v>0</v>
      </c>
      <c r="J23" s="27"/>
      <c r="K23" s="22">
        <f t="shared" si="5"/>
        <v>0</v>
      </c>
      <c r="L23" s="25" t="s">
        <v>17</v>
      </c>
      <c r="M23" s="23">
        <f t="shared" si="6"/>
        <v>0</v>
      </c>
      <c r="N23" s="26" t="s">
        <v>17</v>
      </c>
      <c r="O23" s="23"/>
      <c r="P23" s="26" t="s">
        <v>15</v>
      </c>
      <c r="Q23" s="28">
        <f t="shared" si="7"/>
        <v>0</v>
      </c>
      <c r="S23" s="85"/>
      <c r="T23" s="84"/>
    </row>
    <row r="24" spans="1:20" x14ac:dyDescent="0.25">
      <c r="A24" s="105">
        <v>9</v>
      </c>
      <c r="B24" s="107" t="s">
        <v>68</v>
      </c>
      <c r="C24" s="109">
        <v>44449</v>
      </c>
      <c r="D24" s="50"/>
      <c r="E24" s="52" t="s">
        <v>30</v>
      </c>
      <c r="F24" s="51">
        <v>270000</v>
      </c>
      <c r="G24" s="16"/>
      <c r="H24" s="9" t="s">
        <v>15</v>
      </c>
      <c r="I24" s="23">
        <f t="shared" si="4"/>
        <v>0</v>
      </c>
      <c r="J24" s="27"/>
      <c r="K24" s="22">
        <f t="shared" si="5"/>
        <v>0</v>
      </c>
      <c r="L24" s="25" t="s">
        <v>17</v>
      </c>
      <c r="M24" s="23">
        <f t="shared" si="6"/>
        <v>0</v>
      </c>
      <c r="N24" s="26" t="s">
        <v>17</v>
      </c>
      <c r="O24" s="23"/>
      <c r="P24" s="26" t="s">
        <v>15</v>
      </c>
      <c r="Q24" s="28">
        <f t="shared" si="7"/>
        <v>0</v>
      </c>
      <c r="S24" s="85"/>
      <c r="T24" s="84"/>
    </row>
    <row r="25" spans="1:20" x14ac:dyDescent="0.25">
      <c r="A25" s="105">
        <v>10</v>
      </c>
      <c r="B25" s="107" t="s">
        <v>69</v>
      </c>
      <c r="C25" s="109">
        <v>44479</v>
      </c>
      <c r="D25" s="50"/>
      <c r="E25" s="52" t="s">
        <v>30</v>
      </c>
      <c r="F25" s="51">
        <v>270000</v>
      </c>
      <c r="G25" s="16"/>
      <c r="H25" s="9" t="s">
        <v>15</v>
      </c>
      <c r="I25" s="23">
        <f t="shared" si="4"/>
        <v>0</v>
      </c>
      <c r="J25" s="27"/>
      <c r="K25" s="22">
        <f t="shared" si="5"/>
        <v>0</v>
      </c>
      <c r="L25" s="25" t="s">
        <v>17</v>
      </c>
      <c r="M25" s="23">
        <f t="shared" si="6"/>
        <v>0</v>
      </c>
      <c r="N25" s="26" t="s">
        <v>17</v>
      </c>
      <c r="O25" s="23"/>
      <c r="P25" s="26" t="s">
        <v>15</v>
      </c>
      <c r="Q25" s="28">
        <f t="shared" si="7"/>
        <v>0</v>
      </c>
      <c r="S25" s="85"/>
      <c r="T25" s="84"/>
    </row>
    <row r="26" spans="1:20" x14ac:dyDescent="0.25">
      <c r="A26" s="105">
        <v>11</v>
      </c>
      <c r="B26" s="107" t="s">
        <v>70</v>
      </c>
      <c r="C26" s="109">
        <v>44509</v>
      </c>
      <c r="D26" s="50"/>
      <c r="E26" s="52" t="s">
        <v>30</v>
      </c>
      <c r="F26" s="51">
        <v>270000</v>
      </c>
      <c r="G26" s="16"/>
      <c r="H26" s="9" t="s">
        <v>15</v>
      </c>
      <c r="I26" s="23">
        <f t="shared" si="4"/>
        <v>0</v>
      </c>
      <c r="J26" s="27"/>
      <c r="K26" s="22">
        <f t="shared" si="5"/>
        <v>0</v>
      </c>
      <c r="L26" s="25" t="s">
        <v>17</v>
      </c>
      <c r="M26" s="23">
        <f t="shared" si="6"/>
        <v>0</v>
      </c>
      <c r="N26" s="26" t="s">
        <v>17</v>
      </c>
      <c r="O26" s="23"/>
      <c r="P26" s="26" t="s">
        <v>15</v>
      </c>
      <c r="Q26" s="28">
        <f t="shared" si="7"/>
        <v>0</v>
      </c>
      <c r="S26" s="85"/>
      <c r="T26" s="84"/>
    </row>
    <row r="27" spans="1:20" x14ac:dyDescent="0.25">
      <c r="A27" s="105">
        <v>12</v>
      </c>
      <c r="B27" s="107" t="s">
        <v>71</v>
      </c>
      <c r="C27" s="109">
        <v>44539</v>
      </c>
      <c r="D27" s="50"/>
      <c r="E27" s="52" t="s">
        <v>30</v>
      </c>
      <c r="F27" s="51">
        <v>270000</v>
      </c>
      <c r="G27" s="16"/>
      <c r="H27" s="9" t="s">
        <v>15</v>
      </c>
      <c r="I27" s="23">
        <f t="shared" si="4"/>
        <v>0</v>
      </c>
      <c r="J27" s="27"/>
      <c r="K27" s="22">
        <f t="shared" si="5"/>
        <v>0</v>
      </c>
      <c r="L27" s="25" t="s">
        <v>17</v>
      </c>
      <c r="M27" s="23">
        <f t="shared" si="6"/>
        <v>0</v>
      </c>
      <c r="N27" s="26" t="s">
        <v>17</v>
      </c>
      <c r="O27" s="23"/>
      <c r="P27" s="26" t="s">
        <v>15</v>
      </c>
      <c r="Q27" s="28">
        <f t="shared" si="7"/>
        <v>0</v>
      </c>
      <c r="S27" s="85"/>
      <c r="T27" s="84"/>
    </row>
    <row r="28" spans="1:20" x14ac:dyDescent="0.25">
      <c r="A28" s="105">
        <v>13</v>
      </c>
      <c r="B28" s="107" t="s">
        <v>72</v>
      </c>
      <c r="C28" s="109">
        <v>44569</v>
      </c>
      <c r="D28" s="50"/>
      <c r="E28" s="52" t="s">
        <v>30</v>
      </c>
      <c r="F28" s="51">
        <v>270000</v>
      </c>
      <c r="G28" s="16"/>
      <c r="H28" s="9" t="s">
        <v>15</v>
      </c>
      <c r="I28" s="23">
        <f t="shared" si="4"/>
        <v>0</v>
      </c>
      <c r="J28" s="27"/>
      <c r="K28" s="22">
        <f t="shared" si="5"/>
        <v>0</v>
      </c>
      <c r="L28" s="25" t="s">
        <v>17</v>
      </c>
      <c r="M28" s="23">
        <f t="shared" si="6"/>
        <v>0</v>
      </c>
      <c r="N28" s="26" t="s">
        <v>17</v>
      </c>
      <c r="O28" s="23"/>
      <c r="P28" s="26" t="s">
        <v>15</v>
      </c>
      <c r="Q28" s="28">
        <f t="shared" si="7"/>
        <v>0</v>
      </c>
      <c r="S28" s="85"/>
      <c r="T28" s="84"/>
    </row>
    <row r="29" spans="1:20" x14ac:dyDescent="0.25">
      <c r="A29" s="105">
        <v>14</v>
      </c>
      <c r="B29" s="107" t="s">
        <v>73</v>
      </c>
      <c r="C29" s="109">
        <v>44599</v>
      </c>
      <c r="D29" s="50"/>
      <c r="E29" s="52" t="s">
        <v>30</v>
      </c>
      <c r="F29" s="51">
        <v>270000</v>
      </c>
      <c r="G29" s="16"/>
      <c r="H29" s="9" t="s">
        <v>15</v>
      </c>
      <c r="I29" s="23">
        <f t="shared" ref="I29:I32" si="8">F29*D29</f>
        <v>0</v>
      </c>
      <c r="J29" s="27"/>
      <c r="K29" s="22">
        <f t="shared" ref="K29:K32" si="9">+I29</f>
        <v>0</v>
      </c>
      <c r="L29" s="25" t="s">
        <v>17</v>
      </c>
      <c r="M29" s="23">
        <f t="shared" ref="M29:M32" si="10">K29</f>
        <v>0</v>
      </c>
      <c r="N29" s="26" t="s">
        <v>17</v>
      </c>
      <c r="O29" s="23"/>
      <c r="P29" s="26" t="s">
        <v>15</v>
      </c>
      <c r="Q29" s="28">
        <f t="shared" ref="Q29:Q32" si="11">M29-O29</f>
        <v>0</v>
      </c>
      <c r="S29" s="85"/>
      <c r="T29" s="84"/>
    </row>
    <row r="30" spans="1:20" x14ac:dyDescent="0.25">
      <c r="A30" s="105">
        <v>15</v>
      </c>
      <c r="B30" s="107" t="s">
        <v>74</v>
      </c>
      <c r="C30" s="109">
        <v>44629</v>
      </c>
      <c r="D30" s="50"/>
      <c r="E30" s="52" t="s">
        <v>30</v>
      </c>
      <c r="F30" s="51">
        <v>270000</v>
      </c>
      <c r="G30" s="16"/>
      <c r="H30" s="9" t="s">
        <v>15</v>
      </c>
      <c r="I30" s="23">
        <f t="shared" si="8"/>
        <v>0</v>
      </c>
      <c r="J30" s="27"/>
      <c r="K30" s="22">
        <f t="shared" si="9"/>
        <v>0</v>
      </c>
      <c r="L30" s="25" t="s">
        <v>17</v>
      </c>
      <c r="M30" s="23">
        <f t="shared" si="10"/>
        <v>0</v>
      </c>
      <c r="N30" s="26" t="s">
        <v>17</v>
      </c>
      <c r="O30" s="23"/>
      <c r="P30" s="26" t="s">
        <v>15</v>
      </c>
      <c r="Q30" s="28">
        <f t="shared" si="11"/>
        <v>0</v>
      </c>
      <c r="S30" s="85"/>
      <c r="T30" s="84"/>
    </row>
    <row r="31" spans="1:20" x14ac:dyDescent="0.25">
      <c r="A31" s="105">
        <v>16</v>
      </c>
      <c r="B31" s="107" t="s">
        <v>75</v>
      </c>
      <c r="C31" s="109">
        <v>44659</v>
      </c>
      <c r="D31" s="50"/>
      <c r="E31" s="52" t="s">
        <v>30</v>
      </c>
      <c r="F31" s="51">
        <v>270000</v>
      </c>
      <c r="G31" s="16"/>
      <c r="H31" s="9" t="s">
        <v>15</v>
      </c>
      <c r="I31" s="23">
        <f t="shared" si="8"/>
        <v>0</v>
      </c>
      <c r="J31" s="27"/>
      <c r="K31" s="22">
        <f t="shared" si="9"/>
        <v>0</v>
      </c>
      <c r="L31" s="25" t="s">
        <v>17</v>
      </c>
      <c r="M31" s="23">
        <f t="shared" si="10"/>
        <v>0</v>
      </c>
      <c r="N31" s="26" t="s">
        <v>17</v>
      </c>
      <c r="O31" s="23"/>
      <c r="P31" s="26" t="s">
        <v>15</v>
      </c>
      <c r="Q31" s="28">
        <f t="shared" si="11"/>
        <v>0</v>
      </c>
      <c r="S31" s="85"/>
      <c r="T31" s="84"/>
    </row>
    <row r="32" spans="1:20" x14ac:dyDescent="0.25">
      <c r="A32" s="105">
        <v>17</v>
      </c>
      <c r="B32" s="107" t="s">
        <v>76</v>
      </c>
      <c r="C32" s="109">
        <v>44689</v>
      </c>
      <c r="D32" s="50"/>
      <c r="E32" s="52" t="s">
        <v>30</v>
      </c>
      <c r="F32" s="51">
        <v>229922.5</v>
      </c>
      <c r="G32" s="16"/>
      <c r="H32" s="9" t="s">
        <v>15</v>
      </c>
      <c r="I32" s="23">
        <f t="shared" si="8"/>
        <v>0</v>
      </c>
      <c r="J32" s="27"/>
      <c r="K32" s="22">
        <f t="shared" si="9"/>
        <v>0</v>
      </c>
      <c r="L32" s="25" t="s">
        <v>17</v>
      </c>
      <c r="M32" s="23">
        <f t="shared" si="10"/>
        <v>0</v>
      </c>
      <c r="N32" s="26" t="s">
        <v>17</v>
      </c>
      <c r="O32" s="23"/>
      <c r="P32" s="26" t="s">
        <v>15</v>
      </c>
      <c r="Q32" s="28">
        <f t="shared" si="11"/>
        <v>0</v>
      </c>
      <c r="S32" s="85"/>
      <c r="T32" s="84"/>
    </row>
    <row r="34" spans="1:15" x14ac:dyDescent="0.25">
      <c r="D34" t="s">
        <v>54</v>
      </c>
      <c r="F34" s="82">
        <f>SUM(F16:F33)</f>
        <v>5562455</v>
      </c>
      <c r="M34" s="86" t="s">
        <v>55</v>
      </c>
      <c r="O34" s="82">
        <f>SUM(O16:O33)</f>
        <v>0</v>
      </c>
    </row>
    <row r="39" spans="1:15" x14ac:dyDescent="0.25">
      <c r="A39" s="7" t="s">
        <v>12</v>
      </c>
      <c r="F39" t="s">
        <v>47</v>
      </c>
      <c r="H39" s="16"/>
      <c r="I39" s="16"/>
      <c r="J39" s="16"/>
      <c r="K39" s="20"/>
      <c r="L39" s="21"/>
      <c r="M39" s="21"/>
      <c r="N39" s="21"/>
      <c r="O39" s="21"/>
    </row>
    <row r="40" spans="1:15" x14ac:dyDescent="0.25">
      <c r="H40" s="2"/>
      <c r="I40" s="2"/>
      <c r="J40" s="2"/>
      <c r="K40" s="8"/>
      <c r="O40" s="3" t="s">
        <v>8</v>
      </c>
    </row>
    <row r="41" spans="1:15" x14ac:dyDescent="0.25">
      <c r="H41" s="2"/>
      <c r="I41" s="2"/>
      <c r="J41" s="2"/>
      <c r="K41" s="8"/>
      <c r="O41" s="3"/>
    </row>
    <row r="42" spans="1:15" x14ac:dyDescent="0.25">
      <c r="A42" s="7" t="s">
        <v>13</v>
      </c>
      <c r="H42" s="2"/>
      <c r="I42" s="16"/>
      <c r="J42" s="16"/>
      <c r="K42" s="20"/>
      <c r="L42" s="21"/>
      <c r="M42" s="21"/>
      <c r="N42" s="21"/>
      <c r="O42" s="21"/>
    </row>
    <row r="43" spans="1:15" x14ac:dyDescent="0.25">
      <c r="O43" s="3" t="s">
        <v>8</v>
      </c>
    </row>
  </sheetData>
  <mergeCells count="4">
    <mergeCell ref="A5:K5"/>
    <mergeCell ref="A1:Q1"/>
    <mergeCell ref="A2:Q2"/>
    <mergeCell ref="A3:Q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Ted Peshehonoff</cp:lastModifiedBy>
  <cp:lastPrinted>2015-07-09T19:46:36Z</cp:lastPrinted>
  <dcterms:created xsi:type="dcterms:W3CDTF">2007-10-19T12:34:40Z</dcterms:created>
  <dcterms:modified xsi:type="dcterms:W3CDTF">2020-08-03T15:06:17Z</dcterms:modified>
</cp:coreProperties>
</file>