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P:\PROCUREMENT ELECTRONIC FILES\SUBCONTRACTS\0 FY 21 subcontracts\21-C0001 Pesh HE PBS\H. PERF&amp;PAYMENTS\H.2 Invoices\"/>
    </mc:Choice>
  </mc:AlternateContent>
  <xr:revisionPtr revIDLastSave="0" documentId="13_ncr:1_{7BABB3A0-D144-49A7-ACA8-E2D713738EAC}"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Details" sheetId="3" r:id="rId3"/>
  </sheets>
  <calcPr calcId="191029"/>
</workbook>
</file>

<file path=xl/calcChain.xml><?xml version="1.0" encoding="utf-8"?>
<calcChain xmlns="http://schemas.openxmlformats.org/spreadsheetml/2006/main">
  <c r="L26" i="3" l="1"/>
  <c r="L27" i="3"/>
  <c r="L28" i="3"/>
  <c r="L29" i="3"/>
  <c r="L30" i="3"/>
  <c r="I23" i="3"/>
  <c r="L23" i="3" s="1"/>
  <c r="P23" i="3" s="1"/>
  <c r="I24" i="3"/>
  <c r="L24" i="3" s="1"/>
  <c r="I25" i="3"/>
  <c r="L25" i="3" s="1"/>
  <c r="I26" i="3"/>
  <c r="I27" i="3"/>
  <c r="I28" i="3"/>
  <c r="I29" i="3"/>
  <c r="I30" i="3"/>
  <c r="B12" i="1"/>
  <c r="B13" i="1"/>
  <c r="B14" i="1"/>
  <c r="B15" i="1"/>
  <c r="B16" i="1"/>
  <c r="B17" i="1"/>
  <c r="B18" i="1"/>
  <c r="B19" i="1"/>
  <c r="B20" i="1"/>
  <c r="B21" i="1"/>
  <c r="C12" i="1"/>
  <c r="C13" i="1"/>
  <c r="C14" i="1"/>
  <c r="C15" i="1"/>
  <c r="C16" i="1"/>
  <c r="C17" i="1"/>
  <c r="C18" i="1"/>
  <c r="C19" i="1"/>
  <c r="C20" i="1"/>
  <c r="C21" i="1"/>
  <c r="C22" i="1" l="1"/>
  <c r="C23" i="1"/>
  <c r="A12" i="1"/>
  <c r="A13" i="1"/>
  <c r="A14" i="1"/>
  <c r="A15" i="1"/>
  <c r="A16" i="1"/>
  <c r="A17" i="1"/>
  <c r="A18" i="1"/>
  <c r="A19" i="1"/>
  <c r="A20" i="1"/>
  <c r="A21" i="1"/>
  <c r="A22" i="1"/>
  <c r="A23" i="1"/>
  <c r="P30" i="3"/>
  <c r="P29" i="3"/>
  <c r="P28" i="3"/>
  <c r="P27" i="3"/>
  <c r="P26" i="3"/>
  <c r="P25" i="3"/>
  <c r="P24" i="3"/>
  <c r="N32" i="3" l="1"/>
  <c r="N6" i="3" l="1"/>
  <c r="G13" i="1" l="1"/>
  <c r="G12" i="1"/>
  <c r="G14" i="1"/>
  <c r="G19" i="1" l="1"/>
  <c r="D6" i="3"/>
  <c r="D8" i="3"/>
  <c r="F32" i="3" l="1"/>
  <c r="I16" i="3"/>
  <c r="L16" i="3" s="1"/>
  <c r="P16" i="3" s="1"/>
  <c r="I19" i="3"/>
  <c r="L19" i="3" s="1"/>
  <c r="P19" i="3" s="1"/>
  <c r="I21" i="3"/>
  <c r="L21" i="3" s="1"/>
  <c r="P21" i="3" s="1"/>
  <c r="I18" i="3"/>
  <c r="I22" i="3"/>
  <c r="I20" i="3"/>
  <c r="L20" i="3" s="1"/>
  <c r="P20" i="3" s="1"/>
  <c r="I17" i="3"/>
  <c r="L18" i="3" l="1"/>
  <c r="P18" i="3" s="1"/>
  <c r="L17" i="3"/>
  <c r="P17" i="3" s="1"/>
  <c r="L22" i="3"/>
  <c r="P22" i="3" s="1"/>
</calcChain>
</file>

<file path=xl/sharedStrings.xml><?xml version="1.0" encoding="utf-8"?>
<sst xmlns="http://schemas.openxmlformats.org/spreadsheetml/2006/main" count="151" uniqueCount="78">
  <si>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</si>
  <si>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</si>
  <si>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</si>
  <si>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</si>
  <si>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</si>
  <si>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</si>
  <si>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</si>
  <si>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</si>
  <si>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</si>
  <si>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</si>
  <si>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</si>
  <si>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</si>
  <si>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</si>
  <si>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</si>
  <si>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</si>
  <si>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</si>
  <si>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</si>
  <si>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</si>
  <si>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</si>
  <si>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</si>
  <si>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</si>
  <si>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</si>
  <si>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</si>
  <si>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</si>
  <si>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</si>
  <si>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</si>
  <si>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</si>
  <si>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</si>
  <si>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</si>
  <si>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</si>
  <si>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</si>
  <si>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</si>
  <si>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</si>
  <si>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</si>
  <si>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</si>
  <si>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</si>
  <si>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</si>
  <si>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</si>
  <si>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</si>
  <si>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</si>
  <si>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</si>
  <si>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</si>
  <si>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</si>
  <si>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</si>
  <si>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</si>
  <si>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</si>
  <si>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</si>
  <si>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</si>
  <si>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</si>
  <si>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</si>
  <si>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</si>
  <si>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</si>
  <si>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</si>
  <si>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Total Value</t>
  </si>
  <si>
    <t>Total Paid</t>
  </si>
  <si>
    <t>Description</t>
  </si>
  <si>
    <t>Summary of Work (if less than 100%)</t>
  </si>
  <si>
    <t>Expected Due Date</t>
  </si>
  <si>
    <t>Invoice Approved Amount</t>
  </si>
  <si>
    <t>ASTM E45 for 316LN material test report</t>
  </si>
  <si>
    <t>Storage and transportation costs for SUS316LN (non-ESR) material</t>
  </si>
  <si>
    <t>Lot 4,5 and 6 Deliveries (All to JLab)</t>
  </si>
  <si>
    <t>Lot 7,8  and 9 Deliveries (All to Fermi)</t>
  </si>
  <si>
    <t>Lot 10,11  and 12 Deliveries (All to JLab)</t>
  </si>
  <si>
    <t>Lot 13,14  and 15 Deliveries (All to Fermi)</t>
  </si>
  <si>
    <t>Lot 16,17 and 18 Deliveries (All to JLab)</t>
  </si>
  <si>
    <t>Lot 19,20  and 21 Deliveries (All to Fermi)</t>
  </si>
  <si>
    <t>Lot 1,2 and 3 Deliveries 
(2 lots to JLab and 1 Lot to Fermi)</t>
  </si>
  <si>
    <t xml:space="preserve">Lot 22* Delivery  (All to JLab) </t>
  </si>
  <si>
    <t>Sean Yokomi</t>
  </si>
  <si>
    <t>Nomura Plating Co,LTD</t>
  </si>
  <si>
    <t>21-C0001</t>
  </si>
  <si>
    <t>LCLS-II HE Plated Bellows &amp; Spools Subcon.</t>
  </si>
  <si>
    <t>Completed</t>
  </si>
  <si>
    <t>210329-1400-001</t>
  </si>
  <si>
    <t>20-01306&amp;07&amp;08</t>
  </si>
  <si>
    <t>20-01303
20-01304</t>
  </si>
  <si>
    <t>Lot 1 and 2 delivered to Fermi and JLab; Lot 3 delayed to shipment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</si>
</sst>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15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0" xfId="0" applyFont="1"/>
    <xf numFmtId="0" fontId="5" fillId="0" borderId="0" xfId="0" applyFont="1" applyAlignment="1">
      <alignment horizontal="center"/>
    </xf>
    <xf numFmtId="0" fontId="5" fillId="0" borderId="0" xfId="0" applyFont="1" applyBorder="1"/>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0" fillId="0" borderId="0" xfId="0" applyProtection="1">
      <protection locked="0"/>
    </xf>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0" xfId="0" applyFont="1" applyAlignment="1" applyProtection="1">
      <alignment horizontal="right"/>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14" fontId="0" fillId="6" borderId="1" xfId="0" applyNumberFormat="1" applyFill="1" applyBorder="1" applyAlignment="1">
      <alignment horizontal="right" vertical="center"/>
    </xf>
    <xf numFmtId="10" fontId="0" fillId="6" borderId="1" xfId="1" applyNumberFormat="1" applyFont="1" applyFill="1" applyBorder="1" applyProtection="1">
      <protection locked="0"/>
    </xf>
    <xf numFmtId="0" fontId="4" fillId="6" borderId="0" xfId="0" applyFont="1" applyFill="1" applyBorder="1" applyProtection="1">
      <protection locked="0"/>
    </xf>
    <xf numFmtId="4" fontId="0" fillId="6" borderId="1" xfId="0" applyNumberFormat="1" applyFill="1" applyBorder="1" applyProtection="1">
      <protection locked="0"/>
    </xf>
    <xf numFmtId="0" fontId="0" fillId="6" borderId="0" xfId="0" applyFill="1" applyBorder="1" applyProtection="1">
      <protection locked="0"/>
    </xf>
    <xf numFmtId="0" fontId="5" fillId="6" borderId="0" xfId="0" applyFont="1" applyFill="1" applyAlignment="1">
      <alignment horizontal="center"/>
    </xf>
    <xf numFmtId="4" fontId="0" fillId="6" borderId="0" xfId="0" applyNumberFormat="1" applyFill="1" applyBorder="1" applyAlignment="1">
      <alignment horizontal="center"/>
    </xf>
    <xf numFmtId="4" fontId="0" fillId="6" borderId="1" xfId="0" applyNumberFormat="1" applyFill="1" applyBorder="1"/>
    <xf numFmtId="4" fontId="5" fillId="6" borderId="0" xfId="0" applyNumberFormat="1" applyFont="1" applyFill="1" applyBorder="1" applyAlignment="1">
      <alignment horizontal="center" wrapText="1"/>
    </xf>
    <xf numFmtId="4" fontId="5" fillId="6" borderId="0" xfId="0" applyNumberFormat="1" applyFont="1" applyFill="1" applyAlignment="1">
      <alignment horizontal="center" wrapText="1"/>
    </xf>
    <xf numFmtId="0" fontId="0" fillId="6" borderId="0" xfId="0" applyFill="1"/>
    <xf numFmtId="0" fontId="0" fillId="6" borderId="1" xfId="0" applyFill="1" applyBorder="1" applyAlignment="1" applyProtection="1">
      <alignment horizontal="center" vertical="center"/>
      <protection locked="0"/>
    </xf>
    <xf numFmtId="0" fontId="4" fillId="6" borderId="1" xfId="0" applyFont="1" applyFill="1" applyBorder="1" applyAlignment="1" applyProtection="1">
      <alignment horizontal="left" vertical="center" wrapText="1"/>
    </xf>
    <xf numFmtId="0" fontId="4" fillId="6" borderId="2" xfId="1" applyNumberFormat="1" applyFont="1" applyFill="1" applyBorder="1" applyAlignment="1" applyProtection="1">
      <alignment horizontal="center" vertical="center"/>
    </xf>
    <xf numFmtId="10" fontId="0" fillId="6" borderId="1" xfId="1" applyNumberFormat="1" applyFont="1" applyFill="1" applyBorder="1" applyAlignment="1" applyProtection="1">
      <alignment vertical="center"/>
      <protection locked="0"/>
    </xf>
    <xf numFmtId="0" fontId="12" fillId="6" borderId="0" xfId="0" applyFont="1" applyFill="1" applyBorder="1" applyAlignment="1" applyProtection="1">
      <alignment horizontal="center" vertical="center" wrapText="1"/>
    </xf>
    <xf numFmtId="165" fontId="0" fillId="6" borderId="1" xfId="1" applyNumberFormat="1" applyFont="1" applyFill="1" applyBorder="1" applyAlignment="1" applyProtection="1">
      <alignment vertical="center"/>
      <protection locked="0"/>
    </xf>
    <xf numFmtId="10" fontId="0" fillId="6" borderId="0" xfId="0" applyNumberFormat="1" applyFill="1" applyBorder="1" applyAlignment="1" applyProtection="1">
      <alignment vertical="center"/>
    </xf>
    <xf numFmtId="0" fontId="0" fillId="6" borderId="0" xfId="0" applyFill="1" applyAlignment="1" applyProtection="1">
      <alignment vertical="center"/>
    </xf>
    <xf numFmtId="0" fontId="0" fillId="0" borderId="4" xfId="0" applyFill="1" applyBorder="1" applyAlignment="1" applyProtection="1">
      <alignment vertical="center"/>
    </xf>
    <xf numFmtId="0" fontId="0" fillId="0" borderId="4" xfId="0" applyBorder="1"/>
    <xf numFmtId="14" fontId="4" fillId="0" borderId="0" xfId="0" applyNumberFormat="1" applyFont="1" applyFill="1" applyAlignment="1" applyProtection="1">
      <alignment horizontal="center"/>
    </xf>
    <xf numFmtId="0" fontId="5" fillId="0" borderId="4" xfId="0" applyFont="1" applyBorder="1" applyAlignment="1">
      <alignment horizontal="center" wrapText="1"/>
    </xf>
    <xf numFmtId="0" fontId="0" fillId="0" borderId="4" xfId="0" applyBorder="1" applyAlignment="1">
      <alignment horizontal="center" wrapText="1"/>
    </xf>
    <xf numFmtId="0" fontId="4" fillId="0" borderId="4" xfId="0" applyFont="1" applyBorder="1" applyAlignment="1">
      <alignment horizontal="center" vertical="center" wrapText="1"/>
    </xf>
    <xf numFmtId="0" fontId="0" fillId="0" borderId="5" xfId="0" applyBorder="1" applyAlignment="1" applyProtection="1">
      <alignment horizontal="center" vertical="center"/>
      <protection locked="0"/>
    </xf>
    <xf numFmtId="0" fontId="4" fillId="0" borderId="5" xfId="0" applyFont="1" applyBorder="1" applyAlignment="1" applyProtection="1">
      <alignment horizontal="left" vertical="center" wrapText="1"/>
    </xf>
    <xf numFmtId="14" fontId="0" fillId="0" borderId="5" xfId="0" applyNumberFormat="1" applyBorder="1" applyAlignment="1">
      <alignment horizontal="right" vertical="center"/>
    </xf>
    <xf numFmtId="0" fontId="4" fillId="0" borderId="4"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alignment horizontal="left" wrapText="1"/>
    </xf>
    <xf numFmtId="0" fontId="0" fillId="2" borderId="4" xfId="0" applyFill="1" applyBorder="1" applyAlignment="1">
      <alignment horizontal="center" wrapText="1"/>
    </xf>
    <xf numFmtId="0" fontId="0" fillId="0" borderId="4" xfId="0" applyFill="1" applyBorder="1" applyAlignment="1" applyProtection="1">
      <alignment vertical="center" wrapText="1"/>
    </xf>
    <xf numFmtId="0" fontId="0" fillId="6" borderId="4" xfId="0" applyFill="1" applyBorder="1" applyAlignment="1" applyProtection="1">
      <alignment vertical="center"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0" fillId="6" borderId="2" xfId="0" applyFill="1" applyBorder="1" applyAlignment="1" applyProtection="1">
      <alignment vertical="center" wrapText="1"/>
      <protection locked="0"/>
    </xf>
    <xf numFmtId="0" fontId="2" fillId="0" borderId="0" xfId="0" applyFont="1" applyAlignment="1" applyProtection="1">
      <alignment horizontal="center"/>
    </xf>
    <xf numFmtId="0" fontId="13" fillId="0" borderId="3" xfId="0" applyFont="1" applyBorder="1" applyAlignment="1" applyProtection="1">
      <alignment horizontal="center"/>
    </xf>
    <xf numFmtId="0" fontId="0" fillId="0" borderId="3" xfId="0" applyBorder="1" applyAlignment="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6" borderId="0" xfId="0" applyFill="1" applyAlignment="1">
      <alignment horizontal="center" vertical="center"/>
    </xf>
    <xf numFmtId="14" fontId="0" fillId="6" borderId="0" xfId="0" applyNumberFormat="1" applyFill="1" applyAlignment="1">
      <alignment horizontal="center" vertical="center"/>
    </xf>
    <xf numFmtId="0" fontId="12" fillId="0" borderId="1" xfId="0" applyFont="1" applyBorder="1" applyAlignment="1" applyProtection="1">
      <alignment horizontal="center" vertical="center"/>
      <protection locked="0"/>
    </xf>
    <xf numFmtId="0" fontId="12" fillId="0" borderId="4" xfId="0" applyFont="1" applyFill="1" applyBorder="1" applyAlignment="1" applyProtection="1">
      <alignmen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12" fillId="0" borderId="2" xfId="0" applyFont="1" applyBorder="1" applyAlignment="1" applyProtection="1">
      <alignment vertical="center" wrapText="1"/>
      <protection locked="0"/>
    </xf>
  </cellXfs>
  <cellStyles count="2">
    <cellStyle name="Normal" xfId="0" builtinId="0"/>
    <cellStyle name="Percent" xfId="1" builtinId="5"/>
  </cellStyles>
  <dxfs count="1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tabSelected="1" zoomScale="98" zoomScaleNormal="98" workbookViewId="0">
      <selection activeCell="O29" sqref="O29"/>
    </sheetView>
  </sheetViews>
  <sheetFormatPr defaultColWidth="8.88671875" defaultRowHeight="13.2" x14ac:dyDescent="0.25"/>
  <cols>
    <col min="1" max="1" width="12.109375" style="21" customWidth="1"/>
    <col min="2" max="2" width="39.44140625" style="21" customWidth="1"/>
    <col min="3" max="3" width="10.5546875" style="21" customWidth="1"/>
    <col min="4" max="4" width="4.33203125" style="21" customWidth="1"/>
    <col min="5" max="5" width="10.33203125" style="21" customWidth="1"/>
    <col min="6" max="6" width="3.33203125" style="21" customWidth="1"/>
    <col min="7" max="7" width="8.33203125" style="26" customWidth="1"/>
    <col min="8" max="8" width="3.77734375" style="21" customWidth="1"/>
    <col min="9" max="9" width="9.109375" style="21" customWidth="1"/>
    <col min="10" max="10" width="10.33203125" style="21" customWidth="1"/>
    <col min="11" max="11" width="3.77734375" style="21" customWidth="1"/>
    <col min="12" max="12" width="28" style="21" customWidth="1"/>
    <col min="13" max="13" width="10.77734375" style="21" customWidth="1"/>
    <col min="14" max="14" width="10.109375" style="21" bestFit="1" customWidth="1"/>
    <col min="15" max="16384" width="8.88671875" style="21"/>
  </cols>
  <sheetData>
    <row r="1" spans="1:14" ht="15.6" x14ac:dyDescent="0.3">
      <c r="A1" s="126" t="s">
        <v>9</v>
      </c>
      <c r="B1" s="126"/>
      <c r="C1" s="126"/>
      <c r="D1" s="126"/>
      <c r="E1" s="126"/>
      <c r="F1" s="126"/>
      <c r="G1" s="126"/>
      <c r="H1" s="126"/>
      <c r="I1" s="126"/>
      <c r="J1" s="126"/>
      <c r="K1" s="126"/>
      <c r="L1" s="126"/>
      <c r="M1" s="126"/>
      <c r="N1" s="126"/>
    </row>
    <row r="2" spans="1:14" ht="15.6" x14ac:dyDescent="0.3">
      <c r="A2" s="126" t="s">
        <v>38</v>
      </c>
      <c r="B2" s="126"/>
      <c r="C2" s="126"/>
      <c r="D2" s="126"/>
      <c r="E2" s="126"/>
      <c r="F2" s="126"/>
      <c r="G2" s="126"/>
      <c r="H2" s="126"/>
      <c r="I2" s="126"/>
      <c r="J2" s="126"/>
      <c r="K2" s="126"/>
      <c r="L2" s="126"/>
      <c r="M2" s="126"/>
      <c r="N2" s="126"/>
    </row>
    <row r="3" spans="1:14" ht="15.6" x14ac:dyDescent="0.3">
      <c r="A3" s="126" t="s">
        <v>22</v>
      </c>
      <c r="B3" s="126"/>
      <c r="C3" s="126"/>
      <c r="D3" s="126"/>
      <c r="E3" s="126"/>
      <c r="F3" s="126"/>
      <c r="G3" s="126"/>
      <c r="H3" s="126"/>
      <c r="I3" s="126"/>
      <c r="J3" s="126"/>
      <c r="K3" s="126"/>
      <c r="L3" s="126"/>
      <c r="M3" s="126"/>
      <c r="N3" s="126"/>
    </row>
    <row r="4" spans="1:14" ht="27.75" customHeight="1" x14ac:dyDescent="0.3">
      <c r="A4" s="126"/>
      <c r="B4" s="126"/>
      <c r="C4" s="126"/>
      <c r="D4" s="126"/>
      <c r="E4" s="126"/>
      <c r="F4" s="126"/>
      <c r="G4" s="126"/>
      <c r="H4" s="126"/>
      <c r="I4" s="126"/>
      <c r="J4" s="126"/>
      <c r="K4" s="126"/>
      <c r="L4" s="126"/>
    </row>
    <row r="5" spans="1:14" ht="23.25" customHeight="1" x14ac:dyDescent="0.25">
      <c r="A5" s="20" t="s">
        <v>5</v>
      </c>
      <c r="B5" s="33" t="s">
        <v>70</v>
      </c>
      <c r="C5" s="22"/>
      <c r="D5" s="65"/>
      <c r="E5" s="65"/>
      <c r="F5" s="65"/>
      <c r="G5" s="66"/>
      <c r="H5" s="65"/>
      <c r="I5" s="65"/>
      <c r="J5" s="10"/>
      <c r="K5" s="22"/>
      <c r="L5" s="23"/>
      <c r="M5" s="24" t="s">
        <v>31</v>
      </c>
      <c r="N5" s="62" t="s">
        <v>49</v>
      </c>
    </row>
    <row r="6" spans="1:14" ht="24.75" customHeight="1" x14ac:dyDescent="0.25">
      <c r="I6" s="22"/>
      <c r="J6" s="22"/>
    </row>
    <row r="7" spans="1:14" x14ac:dyDescent="0.25">
      <c r="A7" s="21" t="s">
        <v>7</v>
      </c>
      <c r="B7" s="33" t="s">
        <v>71</v>
      </c>
      <c r="C7" s="33" t="s">
        <v>72</v>
      </c>
      <c r="D7" s="53"/>
      <c r="E7" s="33"/>
      <c r="F7" s="33"/>
      <c r="G7" s="55"/>
      <c r="H7" s="33"/>
      <c r="I7" s="52" t="s">
        <v>1</v>
      </c>
      <c r="J7" s="33" t="s">
        <v>48</v>
      </c>
      <c r="K7" s="53"/>
      <c r="L7" s="25" t="s">
        <v>4</v>
      </c>
      <c r="M7" s="59">
        <v>44469</v>
      </c>
      <c r="N7" s="34"/>
    </row>
    <row r="8" spans="1:14" x14ac:dyDescent="0.25">
      <c r="B8" s="22"/>
      <c r="C8" s="65"/>
      <c r="D8" s="65"/>
      <c r="E8" s="65"/>
      <c r="F8" s="65"/>
      <c r="G8" s="66"/>
      <c r="H8" s="65"/>
      <c r="I8" s="52"/>
      <c r="J8" s="41"/>
      <c r="K8" s="22"/>
      <c r="L8" s="25"/>
      <c r="M8" s="67"/>
      <c r="N8" s="68"/>
    </row>
    <row r="9" spans="1:14" x14ac:dyDescent="0.25">
      <c r="B9" s="22"/>
      <c r="C9" s="65"/>
      <c r="D9" s="65"/>
      <c r="E9" s="65"/>
      <c r="F9" s="65"/>
      <c r="G9" s="66"/>
      <c r="H9" s="65"/>
      <c r="I9" s="52"/>
      <c r="J9" s="41"/>
      <c r="K9" s="22"/>
      <c r="L9" s="25"/>
      <c r="M9" s="67"/>
      <c r="N9" s="68"/>
    </row>
    <row r="10" spans="1:14" ht="13.8" thickBot="1" x14ac:dyDescent="0.3">
      <c r="C10" s="127" t="s">
        <v>37</v>
      </c>
      <c r="D10" s="128"/>
      <c r="E10" s="128"/>
      <c r="F10" s="128"/>
      <c r="G10" s="128"/>
      <c r="L10" s="80"/>
      <c r="M10" s="108"/>
    </row>
    <row r="11" spans="1:14" s="27" customFormat="1" ht="34.5" customHeight="1" x14ac:dyDescent="0.25">
      <c r="A11" s="76" t="s">
        <v>6</v>
      </c>
      <c r="B11" s="76" t="s">
        <v>55</v>
      </c>
      <c r="C11" s="76" t="s">
        <v>10</v>
      </c>
      <c r="D11" s="63" t="s">
        <v>20</v>
      </c>
      <c r="E11" s="64" t="s">
        <v>36</v>
      </c>
      <c r="F11" s="63" t="s">
        <v>20</v>
      </c>
      <c r="G11" s="54" t="s">
        <v>2</v>
      </c>
      <c r="I11" s="50" t="s">
        <v>56</v>
      </c>
      <c r="J11" s="28"/>
      <c r="K11" s="29"/>
      <c r="L11" s="29"/>
      <c r="M11" s="29"/>
      <c r="N11" s="29"/>
    </row>
    <row r="12" spans="1:14" s="82" customFormat="1" ht="32.4" customHeight="1" x14ac:dyDescent="0.25">
      <c r="A12" s="77">
        <f>Details!A16</f>
        <v>1</v>
      </c>
      <c r="B12" s="119" t="str">
        <f>Details!B16</f>
        <v>Lot 1,2 and 3 Deliveries 
(2 lots to JLab and 1 Lot to Fermi)</v>
      </c>
      <c r="C12" s="83">
        <f>Details!D16</f>
        <v>0.66700000000000004</v>
      </c>
      <c r="D12" s="81"/>
      <c r="E12" s="84"/>
      <c r="F12" s="85"/>
      <c r="G12" s="86" t="str">
        <f>IF($N$5="yes","X"," ")</f>
        <v xml:space="preserve"> </v>
      </c>
      <c r="I12" s="124" t="s">
        <v>77</v>
      </c>
      <c r="J12" s="123"/>
      <c r="K12" s="123"/>
      <c r="L12" s="123"/>
      <c r="M12" s="123"/>
      <c r="N12" s="123"/>
    </row>
    <row r="13" spans="1:14" s="82" customFormat="1" ht="15.6" customHeight="1" x14ac:dyDescent="0.25">
      <c r="A13" s="77">
        <f>Details!A17</f>
        <v>2</v>
      </c>
      <c r="B13" s="119" t="str">
        <f>Details!B17</f>
        <v>Lot 4,5 and 6 Deliveries (All to JLab)</v>
      </c>
      <c r="C13" s="83">
        <f>Details!D17</f>
        <v>1</v>
      </c>
      <c r="D13" s="81"/>
      <c r="E13" s="84"/>
      <c r="F13" s="85"/>
      <c r="G13" s="86" t="str">
        <f>IF($N$5="yes","X"," ")</f>
        <v xml:space="preserve"> </v>
      </c>
      <c r="I13" s="123"/>
      <c r="J13" s="123"/>
      <c r="K13" s="123"/>
      <c r="L13" s="123"/>
      <c r="M13" s="123"/>
      <c r="N13" s="123"/>
    </row>
    <row r="14" spans="1:14" s="82" customFormat="1" ht="15.6" customHeight="1" x14ac:dyDescent="0.25">
      <c r="A14" s="146">
        <f>Details!A18</f>
        <v>3</v>
      </c>
      <c r="B14" s="147" t="str">
        <f>Details!B18</f>
        <v>Lot 7,8  and 9 Deliveries (All to Fermi)</v>
      </c>
      <c r="C14" s="148">
        <f>Details!D18</f>
        <v>1</v>
      </c>
      <c r="D14" s="81"/>
      <c r="E14" s="149"/>
      <c r="F14" s="150"/>
      <c r="G14" s="151" t="str">
        <f>IF($N$5="yes","X"," ")</f>
        <v xml:space="preserve"> </v>
      </c>
      <c r="H14" s="152"/>
      <c r="I14" s="153"/>
      <c r="J14" s="153"/>
      <c r="K14" s="153"/>
      <c r="L14" s="153"/>
      <c r="M14" s="153"/>
      <c r="N14" s="153"/>
    </row>
    <row r="15" spans="1:14" s="82" customFormat="1" x14ac:dyDescent="0.25">
      <c r="A15" s="146">
        <f>Details!A19</f>
        <v>4</v>
      </c>
      <c r="B15" s="147" t="str">
        <f>Details!B19</f>
        <v>Lot 10,11  and 12 Deliveries (All to JLab)</v>
      </c>
      <c r="C15" s="148">
        <f>Details!D19</f>
        <v>1</v>
      </c>
      <c r="D15" s="81"/>
      <c r="E15" s="149"/>
      <c r="F15" s="150"/>
      <c r="G15" s="151"/>
      <c r="H15" s="152"/>
      <c r="I15" s="153"/>
      <c r="J15" s="153"/>
      <c r="K15" s="153"/>
      <c r="L15" s="153"/>
      <c r="M15" s="153"/>
      <c r="N15" s="153"/>
    </row>
    <row r="16" spans="1:14" s="82" customFormat="1" x14ac:dyDescent="0.25">
      <c r="A16" s="77">
        <f>Details!A20</f>
        <v>5</v>
      </c>
      <c r="B16" s="119" t="str">
        <f>Details!B20</f>
        <v>Lot 13,14  and 15 Deliveries (All to Fermi)</v>
      </c>
      <c r="C16" s="83">
        <f>Details!D20</f>
        <v>0</v>
      </c>
      <c r="D16" s="81"/>
      <c r="E16" s="84"/>
      <c r="F16" s="85"/>
      <c r="G16" s="86"/>
      <c r="I16" s="123"/>
      <c r="J16" s="123"/>
      <c r="K16" s="123"/>
      <c r="L16" s="123"/>
      <c r="M16" s="123"/>
      <c r="N16" s="123"/>
    </row>
    <row r="17" spans="1:14" s="82" customFormat="1" x14ac:dyDescent="0.25">
      <c r="A17" s="77">
        <f>Details!A21</f>
        <v>6</v>
      </c>
      <c r="B17" s="119" t="str">
        <f>Details!B21</f>
        <v>Lot 16,17 and 18 Deliveries (All to JLab)</v>
      </c>
      <c r="C17" s="83">
        <f>Details!D21</f>
        <v>0</v>
      </c>
      <c r="D17" s="81"/>
      <c r="E17" s="84"/>
      <c r="F17" s="85"/>
      <c r="G17" s="86"/>
      <c r="I17" s="123"/>
      <c r="J17" s="123"/>
      <c r="K17" s="123"/>
      <c r="L17" s="123"/>
      <c r="M17" s="123"/>
      <c r="N17" s="123"/>
    </row>
    <row r="18" spans="1:14" s="82" customFormat="1" ht="15.6" customHeight="1" x14ac:dyDescent="0.25">
      <c r="A18" s="77">
        <f>Details!A22</f>
        <v>7</v>
      </c>
      <c r="B18" s="119" t="str">
        <f>Details!B22</f>
        <v>Lot 19,20  and 21 Deliveries (All to Fermi)</v>
      </c>
      <c r="C18" s="83">
        <f>Details!D22</f>
        <v>0</v>
      </c>
      <c r="D18" s="81"/>
      <c r="E18" s="84"/>
      <c r="F18" s="85"/>
      <c r="G18" s="86"/>
      <c r="I18" s="123"/>
      <c r="J18" s="123"/>
      <c r="K18" s="123"/>
      <c r="L18" s="123"/>
      <c r="M18" s="123"/>
      <c r="N18" s="123"/>
    </row>
    <row r="19" spans="1:14" s="82" customFormat="1" x14ac:dyDescent="0.25">
      <c r="A19" s="77">
        <f>Details!A23</f>
        <v>8</v>
      </c>
      <c r="B19" s="119" t="str">
        <f>Details!B23</f>
        <v xml:space="preserve">Lot 22* Delivery  (All to JLab) </v>
      </c>
      <c r="C19" s="83">
        <f>Details!D23</f>
        <v>0</v>
      </c>
      <c r="D19" s="81"/>
      <c r="E19" s="84"/>
      <c r="F19" s="85"/>
      <c r="G19" s="86" t="str">
        <f>IF($N$5="yes","X"," ")</f>
        <v xml:space="preserve"> </v>
      </c>
      <c r="I19" s="123"/>
      <c r="J19" s="123"/>
      <c r="K19" s="123"/>
      <c r="L19" s="123"/>
      <c r="M19" s="123"/>
      <c r="N19" s="123"/>
    </row>
    <row r="20" spans="1:14" s="82" customFormat="1" ht="15.6" customHeight="1" x14ac:dyDescent="0.25">
      <c r="A20" s="98">
        <f>Details!A24</f>
        <v>9</v>
      </c>
      <c r="B20" s="120" t="str">
        <f>Details!B24</f>
        <v>ASTM E45 for 316LN material test report</v>
      </c>
      <c r="C20" s="101">
        <f>Details!D24</f>
        <v>1</v>
      </c>
      <c r="D20" s="102"/>
      <c r="E20" s="103"/>
      <c r="F20" s="104"/>
      <c r="G20" s="100"/>
      <c r="H20" s="105"/>
      <c r="I20" s="125"/>
      <c r="J20" s="125"/>
      <c r="K20" s="125"/>
      <c r="L20" s="125"/>
      <c r="M20" s="125"/>
      <c r="N20" s="125"/>
    </row>
    <row r="21" spans="1:14" s="82" customFormat="1" ht="26.4" x14ac:dyDescent="0.25">
      <c r="A21" s="98">
        <f>Details!A25</f>
        <v>10</v>
      </c>
      <c r="B21" s="120" t="str">
        <f>Details!B25</f>
        <v>Storage and transportation costs for SUS316LN (non-ESR) material</v>
      </c>
      <c r="C21" s="101">
        <f>Details!D25</f>
        <v>1</v>
      </c>
      <c r="D21" s="102"/>
      <c r="E21" s="103"/>
      <c r="F21" s="104"/>
      <c r="G21" s="100"/>
      <c r="H21" s="105"/>
      <c r="I21" s="125"/>
      <c r="J21" s="125"/>
      <c r="K21" s="125"/>
      <c r="L21" s="125"/>
      <c r="M21" s="125"/>
      <c r="N21" s="125"/>
    </row>
    <row r="22" spans="1:14" s="82" customFormat="1" x14ac:dyDescent="0.25">
      <c r="A22" s="77">
        <f>Details!A26</f>
        <v>0</v>
      </c>
      <c r="B22" s="106"/>
      <c r="C22" s="83">
        <f>Details!D26</f>
        <v>0</v>
      </c>
      <c r="D22" s="81"/>
      <c r="E22" s="84"/>
      <c r="F22" s="85"/>
      <c r="G22" s="86"/>
      <c r="I22" s="123"/>
      <c r="J22" s="123"/>
      <c r="K22" s="123"/>
      <c r="L22" s="123"/>
      <c r="M22" s="123"/>
      <c r="N22" s="123"/>
    </row>
    <row r="23" spans="1:14" s="82" customFormat="1" x14ac:dyDescent="0.25">
      <c r="A23" s="77">
        <f>Details!A27</f>
        <v>0</v>
      </c>
      <c r="B23" s="106"/>
      <c r="C23" s="83">
        <f>Details!D27</f>
        <v>0</v>
      </c>
      <c r="D23" s="81"/>
      <c r="E23" s="84"/>
      <c r="F23" s="85"/>
      <c r="G23" s="86"/>
      <c r="I23" s="123"/>
      <c r="J23" s="123"/>
      <c r="K23" s="123"/>
      <c r="L23" s="123"/>
      <c r="M23" s="123"/>
      <c r="N23" s="123"/>
    </row>
    <row r="24" spans="1:14" ht="20.25" customHeight="1" x14ac:dyDescent="0.25">
      <c r="A24" s="20" t="s">
        <v>33</v>
      </c>
      <c r="C24" s="22"/>
      <c r="D24" s="22"/>
      <c r="E24" s="22"/>
      <c r="F24" s="22"/>
      <c r="G24" s="56"/>
      <c r="H24" s="22"/>
      <c r="I24" s="22"/>
      <c r="J24" s="60" t="s">
        <v>69</v>
      </c>
      <c r="K24" s="8"/>
      <c r="L24" s="32"/>
      <c r="M24" s="8"/>
      <c r="N24" s="61">
        <v>44453</v>
      </c>
    </row>
    <row r="25" spans="1:14" ht="23.25" customHeight="1" x14ac:dyDescent="0.25">
      <c r="H25" s="121" t="s">
        <v>34</v>
      </c>
      <c r="I25" s="122"/>
      <c r="J25" s="122"/>
      <c r="K25" s="122"/>
      <c r="L25" s="122"/>
      <c r="M25" s="30"/>
      <c r="N25" s="30" t="s">
        <v>8</v>
      </c>
    </row>
    <row r="26" spans="1:14" x14ac:dyDescent="0.25">
      <c r="A26" s="20" t="s">
        <v>32</v>
      </c>
      <c r="H26" s="22"/>
      <c r="I26" s="22"/>
      <c r="J26" s="8" t="s">
        <v>50</v>
      </c>
      <c r="K26" s="8"/>
      <c r="L26" s="32"/>
      <c r="M26" s="8"/>
      <c r="N26" s="61">
        <v>44453</v>
      </c>
    </row>
    <row r="27" spans="1:14" ht="23.25" customHeight="1" x14ac:dyDescent="0.25">
      <c r="H27" s="22"/>
      <c r="I27" s="22"/>
      <c r="J27" s="22"/>
      <c r="K27" s="22"/>
      <c r="L27" s="31" t="s">
        <v>35</v>
      </c>
      <c r="M27" s="30"/>
      <c r="N27" s="30" t="s">
        <v>8</v>
      </c>
    </row>
    <row r="28" spans="1:14" ht="23.25" customHeight="1" x14ac:dyDescent="0.25">
      <c r="H28" s="22"/>
      <c r="I28" s="22"/>
      <c r="J28" s="22"/>
      <c r="K28" s="22"/>
      <c r="L28" s="31"/>
      <c r="M28" s="30"/>
    </row>
    <row r="29" spans="1:14" ht="15.75" customHeight="1" x14ac:dyDescent="0.25">
      <c r="A29" s="46" t="s">
        <v>28</v>
      </c>
      <c r="B29" s="46"/>
      <c r="C29" s="46"/>
      <c r="D29" s="46"/>
      <c r="E29" s="46"/>
      <c r="F29" s="46"/>
      <c r="G29" s="57"/>
      <c r="H29" s="47"/>
      <c r="I29" s="47"/>
      <c r="J29" s="47"/>
      <c r="K29" s="47"/>
      <c r="L29" s="48"/>
      <c r="M29" s="49"/>
      <c r="N29" s="46"/>
    </row>
    <row r="30" spans="1:14" ht="27.75" customHeight="1" x14ac:dyDescent="0.25">
      <c r="A30" s="35"/>
      <c r="B30" s="35"/>
      <c r="C30" s="35"/>
      <c r="D30" s="35"/>
      <c r="E30" s="35"/>
      <c r="F30" s="35"/>
      <c r="G30" s="58"/>
      <c r="H30" s="36"/>
      <c r="I30" s="36"/>
      <c r="J30" s="36"/>
      <c r="K30" s="36"/>
      <c r="L30" s="37"/>
      <c r="M30" s="38"/>
      <c r="N30" s="35"/>
    </row>
    <row r="31" spans="1:14" x14ac:dyDescent="0.25">
      <c r="A31" s="42" t="s">
        <v>26</v>
      </c>
      <c r="B31" s="35"/>
      <c r="C31" s="35"/>
      <c r="D31" s="35"/>
      <c r="E31" s="35"/>
      <c r="F31" s="35"/>
      <c r="G31" s="58"/>
      <c r="H31" s="36"/>
      <c r="I31" s="36"/>
      <c r="J31" s="36"/>
      <c r="K31" s="43"/>
      <c r="L31" s="44"/>
      <c r="M31" s="43"/>
      <c r="N31" s="43"/>
    </row>
    <row r="32" spans="1:14" ht="23.25" customHeight="1" x14ac:dyDescent="0.25">
      <c r="A32" s="35"/>
      <c r="B32" s="35"/>
      <c r="C32" s="35"/>
      <c r="D32" s="35"/>
      <c r="E32" s="35"/>
      <c r="F32" s="35"/>
      <c r="G32" s="58"/>
      <c r="H32" s="36"/>
      <c r="I32" s="36"/>
      <c r="J32" s="36"/>
      <c r="K32" s="36"/>
      <c r="L32" s="37"/>
      <c r="M32" s="38" t="s">
        <v>8</v>
      </c>
      <c r="N32" s="35"/>
    </row>
    <row r="33" spans="1:14" x14ac:dyDescent="0.25">
      <c r="A33" s="42" t="s">
        <v>25</v>
      </c>
      <c r="B33" s="35"/>
      <c r="C33" s="35"/>
      <c r="D33" s="35"/>
      <c r="E33" s="35"/>
      <c r="F33" s="35"/>
      <c r="G33" s="58"/>
      <c r="H33" s="36"/>
      <c r="I33" s="45"/>
      <c r="J33" s="43"/>
      <c r="K33" s="43"/>
      <c r="L33" s="44"/>
      <c r="M33" s="43"/>
      <c r="N33" s="43"/>
    </row>
    <row r="34" spans="1:14" ht="16.5" customHeight="1" x14ac:dyDescent="0.25">
      <c r="A34" s="35"/>
      <c r="B34" s="35"/>
      <c r="C34" s="35"/>
      <c r="D34" s="35"/>
      <c r="E34" s="35"/>
      <c r="F34" s="35"/>
      <c r="G34" s="58"/>
      <c r="H34" s="35"/>
      <c r="I34" s="35"/>
      <c r="J34" s="35"/>
      <c r="K34" s="35"/>
      <c r="L34" s="38"/>
      <c r="M34" s="38" t="s">
        <v>8</v>
      </c>
      <c r="N34" s="35"/>
    </row>
    <row r="35" spans="1:14" x14ac:dyDescent="0.25">
      <c r="A35" s="35"/>
      <c r="B35" s="35"/>
      <c r="C35" s="35"/>
      <c r="D35" s="35"/>
      <c r="E35" s="35"/>
      <c r="F35" s="35"/>
      <c r="G35" s="58"/>
      <c r="H35" s="35"/>
      <c r="I35" s="35"/>
      <c r="J35" s="35"/>
      <c r="K35" s="35"/>
      <c r="L35" s="35"/>
      <c r="M35" s="35"/>
      <c r="N35" s="35"/>
    </row>
  </sheetData>
  <mergeCells count="18">
    <mergeCell ref="A1:N1"/>
    <mergeCell ref="A2:N2"/>
    <mergeCell ref="A3:N3"/>
    <mergeCell ref="I22:N22"/>
    <mergeCell ref="I23:N23"/>
    <mergeCell ref="C10:G10"/>
    <mergeCell ref="A4:L4"/>
    <mergeCell ref="I14:N14"/>
    <mergeCell ref="I15:N15"/>
    <mergeCell ref="I12:N12"/>
    <mergeCell ref="I13:N13"/>
    <mergeCell ref="I20:N20"/>
    <mergeCell ref="H25:L25"/>
    <mergeCell ref="I16:N16"/>
    <mergeCell ref="I17:N17"/>
    <mergeCell ref="I18:N18"/>
    <mergeCell ref="I19:N19"/>
    <mergeCell ref="I21:N21"/>
  </mergeCells>
  <phoneticPr fontId="3" type="noConversion"/>
  <conditionalFormatting sqref="C12:C23">
    <cfRule type="expression" dxfId="10" priority="17" stopIfTrue="1">
      <formula>$N$5="yes"</formula>
    </cfRule>
  </conditionalFormatting>
  <conditionalFormatting sqref="G16:G19">
    <cfRule type="expression" dxfId="9" priority="20" stopIfTrue="1">
      <formula>$N$5="no"</formula>
    </cfRule>
  </conditionalFormatting>
  <conditionalFormatting sqref="E16:E19">
    <cfRule type="expression" dxfId="8" priority="15" stopIfTrue="1">
      <formula>$N$5="yes"</formula>
    </cfRule>
  </conditionalFormatting>
  <conditionalFormatting sqref="G14:G15">
    <cfRule type="expression" dxfId="7" priority="14" stopIfTrue="1">
      <formula>$N$5="no"</formula>
    </cfRule>
  </conditionalFormatting>
  <conditionalFormatting sqref="E14:E15">
    <cfRule type="expression" dxfId="6" priority="12" stopIfTrue="1">
      <formula>$N$5="yes"</formula>
    </cfRule>
  </conditionalFormatting>
  <conditionalFormatting sqref="G12:G13">
    <cfRule type="expression" dxfId="5" priority="11" stopIfTrue="1">
      <formula>$N$5="no"</formula>
    </cfRule>
  </conditionalFormatting>
  <conditionalFormatting sqref="E12:E13">
    <cfRule type="expression" dxfId="4" priority="9" stopIfTrue="1">
      <formula>$N$5="yes"</formula>
    </cfRule>
  </conditionalFormatting>
  <conditionalFormatting sqref="G21:G23">
    <cfRule type="expression" dxfId="3" priority="8" stopIfTrue="1">
      <formula>$N$5="no"</formula>
    </cfRule>
  </conditionalFormatting>
  <conditionalFormatting sqref="E21:E23">
    <cfRule type="expression" dxfId="2" priority="6" stopIfTrue="1">
      <formula>$N$5="yes"</formula>
    </cfRule>
  </conditionalFormatting>
  <conditionalFormatting sqref="G20">
    <cfRule type="expression" dxfId="1" priority="5" stopIfTrue="1">
      <formula>$N$5="no"</formula>
    </cfRule>
  </conditionalFormatting>
  <conditionalFormatting sqref="E20">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31" t="s">
        <v>9</v>
      </c>
      <c r="B1" s="131"/>
      <c r="C1" s="131"/>
      <c r="D1" s="131"/>
      <c r="E1" s="131"/>
      <c r="F1" s="131"/>
      <c r="G1" s="131"/>
      <c r="H1" s="131"/>
      <c r="I1" s="131"/>
      <c r="J1" s="131"/>
    </row>
    <row r="2" spans="1:11" ht="15.6" x14ac:dyDescent="0.3">
      <c r="A2" s="131" t="s">
        <v>38</v>
      </c>
      <c r="B2" s="131"/>
      <c r="C2" s="131"/>
      <c r="D2" s="131"/>
      <c r="E2" s="131"/>
      <c r="F2" s="131"/>
      <c r="G2" s="131"/>
      <c r="H2" s="131"/>
      <c r="I2" s="131"/>
      <c r="J2" s="131"/>
    </row>
    <row r="3" spans="1:11" ht="15.6" x14ac:dyDescent="0.3">
      <c r="A3" s="131" t="s">
        <v>3</v>
      </c>
      <c r="B3" s="131"/>
      <c r="C3" s="131"/>
      <c r="D3" s="131"/>
      <c r="E3" s="131"/>
      <c r="F3" s="131"/>
      <c r="G3" s="131"/>
      <c r="H3" s="131"/>
      <c r="I3" s="131"/>
      <c r="J3" s="131"/>
    </row>
    <row r="5" spans="1:11" ht="42.75" customHeight="1" x14ac:dyDescent="0.25">
      <c r="A5" s="132" t="s">
        <v>40</v>
      </c>
      <c r="B5" s="130"/>
      <c r="C5" s="130"/>
      <c r="D5" s="130"/>
      <c r="E5" s="130"/>
      <c r="F5" s="130"/>
      <c r="G5" s="130"/>
      <c r="H5" s="130"/>
      <c r="I5" s="130"/>
      <c r="J5" s="130"/>
    </row>
    <row r="6" spans="1:11" ht="19.5" customHeight="1" x14ac:dyDescent="0.25"/>
    <row r="7" spans="1:11" ht="40.65" customHeight="1" x14ac:dyDescent="0.25">
      <c r="A7" s="133" t="s">
        <v>42</v>
      </c>
      <c r="B7" s="134"/>
      <c r="C7" s="134"/>
      <c r="D7" s="134"/>
      <c r="E7" s="134"/>
      <c r="F7" s="134"/>
      <c r="G7" s="134"/>
      <c r="H7" s="134"/>
      <c r="I7" s="134"/>
      <c r="J7" s="134"/>
    </row>
    <row r="8" spans="1:11" ht="19.5" customHeight="1" x14ac:dyDescent="0.25"/>
    <row r="9" spans="1:11" ht="30.75" customHeight="1" x14ac:dyDescent="0.25">
      <c r="A9" s="130" t="s">
        <v>39</v>
      </c>
      <c r="B9" s="130"/>
      <c r="C9" s="130"/>
      <c r="D9" s="130"/>
      <c r="E9" s="130"/>
      <c r="F9" s="130"/>
      <c r="G9" s="130"/>
      <c r="H9" s="130"/>
      <c r="I9" s="130"/>
      <c r="J9" s="130"/>
    </row>
    <row r="10" spans="1:11" ht="22.65" customHeight="1" x14ac:dyDescent="0.4">
      <c r="A10" s="70" t="s">
        <v>20</v>
      </c>
      <c r="B10" s="69"/>
      <c r="C10" s="69"/>
      <c r="D10" s="69"/>
      <c r="E10" s="69"/>
      <c r="F10" s="69"/>
      <c r="G10" s="69"/>
      <c r="H10" s="69"/>
      <c r="K10" s="51"/>
    </row>
    <row r="11" spans="1:11" ht="30.75" customHeight="1" x14ac:dyDescent="0.25">
      <c r="A11" s="129" t="s">
        <v>41</v>
      </c>
      <c r="B11" s="134"/>
      <c r="C11" s="134"/>
      <c r="D11" s="134"/>
      <c r="E11" s="134"/>
      <c r="F11" s="134"/>
      <c r="G11" s="134"/>
      <c r="H11" s="134"/>
      <c r="I11" s="134"/>
      <c r="J11" s="134"/>
    </row>
    <row r="12" spans="1:11" ht="69.75" customHeight="1" x14ac:dyDescent="0.25">
      <c r="B12" s="129" t="s">
        <v>43</v>
      </c>
      <c r="C12" s="130"/>
      <c r="D12" s="130"/>
      <c r="E12" s="130"/>
      <c r="F12" s="130"/>
      <c r="G12" s="130"/>
      <c r="H12" s="130"/>
      <c r="I12" s="130"/>
      <c r="J12" s="51"/>
    </row>
    <row r="13" spans="1:11" ht="30.15" customHeight="1" x14ac:dyDescent="0.25">
      <c r="A13" s="19"/>
      <c r="B13" s="19"/>
      <c r="C13" s="19"/>
      <c r="D13" s="19"/>
      <c r="E13" s="19"/>
      <c r="F13" s="19"/>
      <c r="G13" s="19"/>
      <c r="H13" s="19"/>
    </row>
    <row r="14" spans="1:11" ht="45" customHeight="1" x14ac:dyDescent="0.25">
      <c r="A14" s="132" t="s">
        <v>44</v>
      </c>
      <c r="B14" s="139"/>
      <c r="C14" s="139"/>
      <c r="D14" s="139"/>
      <c r="E14" s="139"/>
      <c r="F14" s="139"/>
      <c r="G14" s="139"/>
      <c r="H14" s="139"/>
      <c r="I14" s="139"/>
      <c r="J14" s="139"/>
    </row>
    <row r="15" spans="1:11" ht="19.5" customHeight="1" x14ac:dyDescent="0.25">
      <c r="A15" s="19"/>
      <c r="B15" s="19"/>
      <c r="C15" s="19"/>
      <c r="D15" s="19"/>
      <c r="E15" s="19"/>
      <c r="F15" s="19"/>
      <c r="G15" s="19"/>
      <c r="H15" s="19"/>
    </row>
    <row r="16" spans="1:11" ht="72" customHeight="1" x14ac:dyDescent="0.25">
      <c r="A16" s="129" t="s">
        <v>45</v>
      </c>
      <c r="B16" s="136"/>
      <c r="C16" s="136"/>
      <c r="D16" s="136"/>
      <c r="E16" s="136"/>
      <c r="F16" s="136"/>
      <c r="G16" s="136"/>
      <c r="H16" s="136"/>
      <c r="I16" s="136"/>
      <c r="J16" s="136"/>
    </row>
    <row r="17" spans="1:10" ht="19.5" customHeight="1" x14ac:dyDescent="0.25"/>
    <row r="18" spans="1:10" ht="56.25" customHeight="1" x14ac:dyDescent="0.25">
      <c r="A18" s="135" t="s">
        <v>0</v>
      </c>
      <c r="B18" s="137"/>
      <c r="C18" s="137"/>
      <c r="D18" s="137"/>
      <c r="E18" s="137"/>
      <c r="F18" s="137"/>
      <c r="G18" s="137"/>
      <c r="H18" s="137"/>
      <c r="I18" s="137"/>
      <c r="J18" s="137"/>
    </row>
    <row r="19" spans="1:10" ht="20.25" customHeight="1" x14ac:dyDescent="0.25"/>
    <row r="20" spans="1:10" ht="57.75" customHeight="1" x14ac:dyDescent="0.25">
      <c r="A20" s="138" t="s">
        <v>46</v>
      </c>
      <c r="B20" s="137"/>
      <c r="C20" s="137"/>
      <c r="D20" s="137"/>
      <c r="E20" s="137"/>
      <c r="F20" s="137"/>
      <c r="G20" s="137"/>
      <c r="H20" s="137"/>
      <c r="I20" s="137"/>
      <c r="J20" s="137"/>
    </row>
    <row r="21" spans="1:10" ht="19.5" customHeight="1" x14ac:dyDescent="0.25"/>
    <row r="22" spans="1:10" ht="31.65" customHeight="1" x14ac:dyDescent="0.25">
      <c r="A22" s="135" t="s">
        <v>24</v>
      </c>
      <c r="B22" s="135"/>
      <c r="C22" s="135"/>
      <c r="D22" s="135"/>
      <c r="E22" s="135"/>
      <c r="F22" s="135"/>
      <c r="G22" s="135"/>
      <c r="H22" s="135"/>
      <c r="I22" s="135"/>
      <c r="J22" s="13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1"/>
  <sheetViews>
    <sheetView workbookViewId="0">
      <selection activeCell="N6" sqref="N6"/>
    </sheetView>
  </sheetViews>
  <sheetFormatPr defaultColWidth="8.88671875" defaultRowHeight="13.2" x14ac:dyDescent="0.25"/>
  <cols>
    <col min="2" max="2" width="44"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4.33203125" customWidth="1"/>
    <col min="12" max="12" width="11.33203125" customWidth="1"/>
    <col min="13" max="13" width="3.88671875" customWidth="1"/>
    <col min="14" max="14" width="12" customWidth="1"/>
    <col min="15" max="15" width="3.33203125" customWidth="1"/>
    <col min="16" max="16" width="12.88671875" customWidth="1"/>
    <col min="17" max="17" width="3.5546875" customWidth="1"/>
    <col min="18" max="18" width="16.44140625" style="72" customWidth="1"/>
    <col min="19" max="19" width="9.6640625" style="72" customWidth="1"/>
  </cols>
  <sheetData>
    <row r="1" spans="1:19" ht="15.6" x14ac:dyDescent="0.3">
      <c r="A1" s="131" t="s">
        <v>9</v>
      </c>
      <c r="B1" s="140"/>
      <c r="C1" s="140"/>
      <c r="D1" s="140"/>
      <c r="E1" s="140"/>
      <c r="F1" s="140"/>
      <c r="G1" s="140"/>
      <c r="H1" s="140"/>
      <c r="I1" s="140"/>
      <c r="J1" s="140"/>
      <c r="K1" s="140"/>
      <c r="L1" s="140"/>
      <c r="M1" s="140"/>
      <c r="N1" s="140"/>
      <c r="O1" s="140"/>
      <c r="P1" s="140"/>
    </row>
    <row r="2" spans="1:19" ht="15.6" x14ac:dyDescent="0.3">
      <c r="A2" s="131" t="s">
        <v>14</v>
      </c>
      <c r="B2" s="140"/>
      <c r="C2" s="140"/>
      <c r="D2" s="140"/>
      <c r="E2" s="140"/>
      <c r="F2" s="140"/>
      <c r="G2" s="140"/>
      <c r="H2" s="140"/>
      <c r="I2" s="140"/>
      <c r="J2" s="140"/>
      <c r="K2" s="140"/>
      <c r="L2" s="140"/>
      <c r="M2" s="140"/>
      <c r="N2" s="140"/>
      <c r="O2" s="140"/>
      <c r="P2" s="140"/>
    </row>
    <row r="3" spans="1:19" ht="15.6" x14ac:dyDescent="0.3">
      <c r="A3" s="131" t="s">
        <v>23</v>
      </c>
      <c r="B3" s="140"/>
      <c r="C3" s="140"/>
      <c r="D3" s="140"/>
      <c r="E3" s="140"/>
      <c r="F3" s="140"/>
      <c r="G3" s="140"/>
      <c r="H3" s="140"/>
      <c r="I3" s="140"/>
      <c r="J3" s="140"/>
      <c r="K3" s="140"/>
      <c r="L3" s="140"/>
      <c r="M3" s="140"/>
      <c r="N3" s="140"/>
      <c r="O3" s="140"/>
      <c r="P3" s="140"/>
    </row>
    <row r="5" spans="1:19" ht="15.6" x14ac:dyDescent="0.3">
      <c r="A5" s="131"/>
      <c r="B5" s="131"/>
      <c r="C5" s="131"/>
      <c r="D5" s="131"/>
      <c r="E5" s="131"/>
      <c r="F5" s="131"/>
      <c r="G5" s="131"/>
      <c r="H5" s="131"/>
      <c r="I5" s="131"/>
      <c r="J5" s="131"/>
    </row>
    <row r="6" spans="1:19" x14ac:dyDescent="0.25">
      <c r="B6" s="75" t="s">
        <v>5</v>
      </c>
      <c r="C6" s="2"/>
      <c r="D6" s="33" t="str">
        <f>+Form!B5</f>
        <v>Nomura Plating Co,LTD</v>
      </c>
      <c r="E6" s="8"/>
      <c r="F6" s="8"/>
      <c r="G6" s="8"/>
      <c r="H6" s="9"/>
      <c r="I6" s="8"/>
      <c r="J6" s="9"/>
      <c r="K6" s="2" t="s">
        <v>29</v>
      </c>
      <c r="N6" s="61">
        <f>Form!M7</f>
        <v>44469</v>
      </c>
    </row>
    <row r="7" spans="1:19" x14ac:dyDescent="0.25">
      <c r="I7" s="2"/>
      <c r="K7" s="2"/>
      <c r="N7" s="4" t="s">
        <v>11</v>
      </c>
    </row>
    <row r="8" spans="1:19" x14ac:dyDescent="0.25">
      <c r="B8" s="75" t="s">
        <v>7</v>
      </c>
      <c r="C8" s="2"/>
      <c r="D8" s="33" t="str">
        <f>+Form!B7</f>
        <v>21-C0001</v>
      </c>
      <c r="E8" s="8"/>
      <c r="F8" s="8"/>
      <c r="G8" s="8"/>
      <c r="H8" s="9"/>
      <c r="K8" s="2"/>
      <c r="L8" s="12" t="s">
        <v>20</v>
      </c>
      <c r="N8" s="2"/>
    </row>
    <row r="9" spans="1:19" x14ac:dyDescent="0.25">
      <c r="B9" s="2"/>
      <c r="C9" s="2"/>
      <c r="D9" s="10"/>
      <c r="E9" s="10"/>
      <c r="F9" s="10"/>
      <c r="G9" s="10"/>
      <c r="H9" s="11"/>
      <c r="K9" s="2"/>
      <c r="L9" s="5"/>
      <c r="N9" s="2"/>
    </row>
    <row r="10" spans="1:19" x14ac:dyDescent="0.25">
      <c r="B10" s="2"/>
      <c r="C10" s="2"/>
      <c r="D10" s="10"/>
      <c r="E10" s="10"/>
      <c r="F10" s="10"/>
      <c r="G10" s="10"/>
      <c r="H10" s="11"/>
      <c r="K10" s="7" t="s">
        <v>21</v>
      </c>
      <c r="L10" s="5"/>
      <c r="N10" s="8"/>
    </row>
    <row r="11" spans="1:19" x14ac:dyDescent="0.25">
      <c r="B11" s="2"/>
      <c r="C11" s="2"/>
      <c r="D11" s="10"/>
      <c r="E11" s="10"/>
      <c r="F11" s="10"/>
      <c r="G11" s="10"/>
      <c r="H11" s="11"/>
    </row>
    <row r="12" spans="1:19" x14ac:dyDescent="0.25">
      <c r="B12" s="2"/>
      <c r="C12" s="2"/>
      <c r="D12" s="10"/>
      <c r="E12" s="10"/>
      <c r="F12" s="10"/>
      <c r="G12" s="10"/>
      <c r="H12" s="11"/>
    </row>
    <row r="13" spans="1:19" x14ac:dyDescent="0.25">
      <c r="L13" s="4"/>
    </row>
    <row r="15" spans="1:19" s="1" customFormat="1" ht="39.6" x14ac:dyDescent="0.25">
      <c r="A15" s="109" t="s">
        <v>6</v>
      </c>
      <c r="B15" s="110" t="s">
        <v>55</v>
      </c>
      <c r="C15" s="111" t="s">
        <v>57</v>
      </c>
      <c r="D15" s="109" t="s">
        <v>10</v>
      </c>
      <c r="E15" s="109"/>
      <c r="F15" s="115" t="s">
        <v>27</v>
      </c>
      <c r="G15" s="109"/>
      <c r="H15" s="116" t="s">
        <v>15</v>
      </c>
      <c r="I15" s="117" t="s">
        <v>16</v>
      </c>
      <c r="J15" s="118"/>
      <c r="K15" s="109"/>
      <c r="L15" s="109" t="s">
        <v>19</v>
      </c>
      <c r="M15" s="109" t="s">
        <v>17</v>
      </c>
      <c r="N15" s="115" t="s">
        <v>58</v>
      </c>
      <c r="O15" s="109" t="s">
        <v>15</v>
      </c>
      <c r="P15" s="109" t="s">
        <v>18</v>
      </c>
      <c r="R15" s="1" t="s">
        <v>51</v>
      </c>
      <c r="S15" s="1" t="s">
        <v>52</v>
      </c>
    </row>
    <row r="16" spans="1:19" ht="26.4" x14ac:dyDescent="0.25">
      <c r="A16" s="112">
        <v>1</v>
      </c>
      <c r="B16" s="113" t="s">
        <v>67</v>
      </c>
      <c r="C16" s="114">
        <v>44393</v>
      </c>
      <c r="D16" s="39">
        <v>0.66700000000000004</v>
      </c>
      <c r="E16" s="41" t="s">
        <v>30</v>
      </c>
      <c r="F16" s="40">
        <v>92881.5</v>
      </c>
      <c r="G16" s="10"/>
      <c r="H16" s="6" t="s">
        <v>15</v>
      </c>
      <c r="I16" s="14">
        <f t="shared" ref="I16:I30" si="0">F16*D16</f>
        <v>61951.960500000001</v>
      </c>
      <c r="J16" s="17"/>
      <c r="K16" s="15"/>
      <c r="L16" s="14">
        <f>I16</f>
        <v>61951.960500000001</v>
      </c>
      <c r="M16" s="16" t="s">
        <v>17</v>
      </c>
      <c r="N16" s="14">
        <v>61951.96</v>
      </c>
      <c r="O16" s="16" t="s">
        <v>15</v>
      </c>
      <c r="P16" s="18">
        <f t="shared" ref="P16:P23" si="1">L16-N16</f>
        <v>5.0000000192085281E-4</v>
      </c>
      <c r="R16" s="141" t="s">
        <v>76</v>
      </c>
      <c r="S16" s="142">
        <v>44407</v>
      </c>
    </row>
    <row r="17" spans="1:19" x14ac:dyDescent="0.25">
      <c r="A17" s="98">
        <v>2</v>
      </c>
      <c r="B17" s="99" t="s">
        <v>61</v>
      </c>
      <c r="C17" s="87">
        <v>44407</v>
      </c>
      <c r="D17" s="88">
        <v>1</v>
      </c>
      <c r="E17" s="89" t="s">
        <v>30</v>
      </c>
      <c r="F17" s="90">
        <v>92881.5</v>
      </c>
      <c r="G17" s="91"/>
      <c r="H17" s="92" t="s">
        <v>15</v>
      </c>
      <c r="I17" s="90">
        <f t="shared" si="0"/>
        <v>92881.5</v>
      </c>
      <c r="J17" s="93"/>
      <c r="K17" s="95"/>
      <c r="L17" s="90">
        <f t="shared" ref="L17:L30" si="2">I17</f>
        <v>92881.5</v>
      </c>
      <c r="M17" s="96" t="s">
        <v>17</v>
      </c>
      <c r="N17" s="90">
        <v>92881.5</v>
      </c>
      <c r="O17" s="96" t="s">
        <v>15</v>
      </c>
      <c r="P17" s="94">
        <f t="shared" si="1"/>
        <v>0</v>
      </c>
      <c r="Q17" s="97"/>
      <c r="R17" s="144" t="s">
        <v>75</v>
      </c>
      <c r="S17" s="145">
        <v>44427</v>
      </c>
    </row>
    <row r="18" spans="1:19" x14ac:dyDescent="0.25">
      <c r="A18" s="77">
        <v>3</v>
      </c>
      <c r="B18" s="79" t="s">
        <v>62</v>
      </c>
      <c r="C18" s="78">
        <v>44424</v>
      </c>
      <c r="D18" s="39">
        <v>1</v>
      </c>
      <c r="E18" s="41" t="s">
        <v>30</v>
      </c>
      <c r="F18" s="40">
        <v>92881.5</v>
      </c>
      <c r="G18" s="10"/>
      <c r="H18" s="6" t="s">
        <v>15</v>
      </c>
      <c r="I18" s="14">
        <f t="shared" si="0"/>
        <v>92881.5</v>
      </c>
      <c r="J18" s="17"/>
      <c r="K18" s="15"/>
      <c r="L18" s="14">
        <f t="shared" si="2"/>
        <v>92881.5</v>
      </c>
      <c r="M18" s="16" t="s">
        <v>17</v>
      </c>
      <c r="N18" s="14"/>
      <c r="O18" s="16" t="s">
        <v>15</v>
      </c>
      <c r="P18" s="18">
        <f t="shared" si="1"/>
        <v>92881.5</v>
      </c>
      <c r="R18" s="143"/>
      <c r="S18" s="142"/>
    </row>
    <row r="19" spans="1:19" x14ac:dyDescent="0.25">
      <c r="A19" s="77">
        <v>4</v>
      </c>
      <c r="B19" s="79" t="s">
        <v>63</v>
      </c>
      <c r="C19" s="78">
        <v>44435</v>
      </c>
      <c r="D19" s="39">
        <v>1</v>
      </c>
      <c r="E19" s="41" t="s">
        <v>30</v>
      </c>
      <c r="F19" s="40">
        <v>92881.5</v>
      </c>
      <c r="G19" s="10"/>
      <c r="H19" s="6" t="s">
        <v>15</v>
      </c>
      <c r="I19" s="14">
        <f t="shared" si="0"/>
        <v>92881.5</v>
      </c>
      <c r="J19" s="17"/>
      <c r="K19" s="15"/>
      <c r="L19" s="14">
        <f t="shared" si="2"/>
        <v>92881.5</v>
      </c>
      <c r="M19" s="16" t="s">
        <v>17</v>
      </c>
      <c r="N19" s="14"/>
      <c r="O19" s="16" t="s">
        <v>15</v>
      </c>
      <c r="P19" s="18">
        <f t="shared" si="1"/>
        <v>92881.5</v>
      </c>
      <c r="R19" s="143"/>
      <c r="S19" s="142"/>
    </row>
    <row r="20" spans="1:19" x14ac:dyDescent="0.25">
      <c r="A20" s="77">
        <v>5</v>
      </c>
      <c r="B20" s="79" t="s">
        <v>64</v>
      </c>
      <c r="C20" s="78">
        <v>44456</v>
      </c>
      <c r="D20" s="39">
        <v>0</v>
      </c>
      <c r="E20" s="41" t="s">
        <v>30</v>
      </c>
      <c r="F20" s="40">
        <v>92881.5</v>
      </c>
      <c r="G20" s="10"/>
      <c r="H20" s="6" t="s">
        <v>15</v>
      </c>
      <c r="I20" s="14">
        <f t="shared" si="0"/>
        <v>0</v>
      </c>
      <c r="J20" s="17"/>
      <c r="K20" s="15"/>
      <c r="L20" s="14">
        <f t="shared" si="2"/>
        <v>0</v>
      </c>
      <c r="M20" s="16" t="s">
        <v>17</v>
      </c>
      <c r="N20" s="14"/>
      <c r="O20" s="16" t="s">
        <v>15</v>
      </c>
      <c r="P20" s="18">
        <f t="shared" si="1"/>
        <v>0</v>
      </c>
      <c r="R20" s="143"/>
      <c r="S20" s="142"/>
    </row>
    <row r="21" spans="1:19" x14ac:dyDescent="0.25">
      <c r="A21" s="77">
        <v>6</v>
      </c>
      <c r="B21" s="79" t="s">
        <v>65</v>
      </c>
      <c r="C21" s="78">
        <v>44470</v>
      </c>
      <c r="D21" s="39">
        <v>0</v>
      </c>
      <c r="E21" s="41" t="s">
        <v>30</v>
      </c>
      <c r="F21" s="40">
        <v>92881.5</v>
      </c>
      <c r="G21" s="10"/>
      <c r="H21" s="6" t="s">
        <v>15</v>
      </c>
      <c r="I21" s="14">
        <f t="shared" si="0"/>
        <v>0</v>
      </c>
      <c r="J21" s="17"/>
      <c r="K21" s="15"/>
      <c r="L21" s="14">
        <f t="shared" si="2"/>
        <v>0</v>
      </c>
      <c r="M21" s="16" t="s">
        <v>17</v>
      </c>
      <c r="N21" s="14"/>
      <c r="O21" s="16" t="s">
        <v>15</v>
      </c>
      <c r="P21" s="18">
        <f t="shared" si="1"/>
        <v>0</v>
      </c>
      <c r="R21" s="143"/>
      <c r="S21" s="142"/>
    </row>
    <row r="22" spans="1:19" x14ac:dyDescent="0.25">
      <c r="A22" s="77">
        <v>7</v>
      </c>
      <c r="B22" s="79" t="s">
        <v>66</v>
      </c>
      <c r="C22" s="78">
        <v>44484</v>
      </c>
      <c r="D22" s="39">
        <v>0</v>
      </c>
      <c r="E22" s="41" t="s">
        <v>30</v>
      </c>
      <c r="F22" s="40">
        <v>92881.5</v>
      </c>
      <c r="G22" s="10"/>
      <c r="H22" s="6" t="s">
        <v>15</v>
      </c>
      <c r="I22" s="14">
        <f t="shared" si="0"/>
        <v>0</v>
      </c>
      <c r="J22" s="17"/>
      <c r="K22" s="15"/>
      <c r="L22" s="14">
        <f t="shared" si="2"/>
        <v>0</v>
      </c>
      <c r="M22" s="16" t="s">
        <v>17</v>
      </c>
      <c r="N22" s="14"/>
      <c r="O22" s="16" t="s">
        <v>15</v>
      </c>
      <c r="P22" s="18">
        <f t="shared" si="1"/>
        <v>0</v>
      </c>
      <c r="R22" s="143"/>
      <c r="S22" s="142"/>
    </row>
    <row r="23" spans="1:19" x14ac:dyDescent="0.25">
      <c r="A23" s="77">
        <v>8</v>
      </c>
      <c r="B23" s="79" t="s">
        <v>68</v>
      </c>
      <c r="C23" s="78">
        <v>44497</v>
      </c>
      <c r="D23" s="39">
        <v>0</v>
      </c>
      <c r="E23" s="41" t="s">
        <v>30</v>
      </c>
      <c r="F23" s="40">
        <v>27611.450000000004</v>
      </c>
      <c r="G23" s="10"/>
      <c r="H23" s="6" t="s">
        <v>15</v>
      </c>
      <c r="I23" s="14">
        <f t="shared" si="0"/>
        <v>0</v>
      </c>
      <c r="J23" s="17"/>
      <c r="K23" s="15"/>
      <c r="L23" s="14">
        <f t="shared" si="2"/>
        <v>0</v>
      </c>
      <c r="M23" s="16" t="s">
        <v>17</v>
      </c>
      <c r="N23" s="14"/>
      <c r="O23" s="16" t="s">
        <v>15</v>
      </c>
      <c r="P23" s="18">
        <f t="shared" si="1"/>
        <v>0</v>
      </c>
      <c r="R23" s="143"/>
      <c r="S23" s="142"/>
    </row>
    <row r="24" spans="1:19" x14ac:dyDescent="0.25">
      <c r="A24" s="98">
        <v>9</v>
      </c>
      <c r="B24" s="99" t="s">
        <v>59</v>
      </c>
      <c r="C24" s="87" t="s">
        <v>73</v>
      </c>
      <c r="D24" s="88">
        <v>1</v>
      </c>
      <c r="E24" s="89" t="s">
        <v>30</v>
      </c>
      <c r="F24" s="90">
        <v>3200</v>
      </c>
      <c r="G24" s="91"/>
      <c r="H24" s="92" t="s">
        <v>15</v>
      </c>
      <c r="I24" s="90">
        <f t="shared" si="0"/>
        <v>3200</v>
      </c>
      <c r="J24" s="93"/>
      <c r="K24" s="95"/>
      <c r="L24" s="90">
        <f t="shared" si="2"/>
        <v>3200</v>
      </c>
      <c r="M24" s="96" t="s">
        <v>17</v>
      </c>
      <c r="N24" s="90">
        <v>3200</v>
      </c>
      <c r="O24" s="96" t="s">
        <v>15</v>
      </c>
      <c r="P24" s="94">
        <f t="shared" ref="P24:P26" si="3">L24-N24</f>
        <v>0</v>
      </c>
      <c r="Q24" s="97"/>
      <c r="R24" s="144" t="s">
        <v>74</v>
      </c>
      <c r="S24" s="145">
        <v>44284</v>
      </c>
    </row>
    <row r="25" spans="1:19" ht="26.4" x14ac:dyDescent="0.25">
      <c r="A25" s="98">
        <v>10</v>
      </c>
      <c r="B25" s="99" t="s">
        <v>60</v>
      </c>
      <c r="C25" s="87" t="s">
        <v>73</v>
      </c>
      <c r="D25" s="88">
        <v>1</v>
      </c>
      <c r="E25" s="89" t="s">
        <v>30</v>
      </c>
      <c r="F25" s="90">
        <v>6403.24</v>
      </c>
      <c r="G25" s="91"/>
      <c r="H25" s="92" t="s">
        <v>15</v>
      </c>
      <c r="I25" s="90">
        <f t="shared" si="0"/>
        <v>6403.24</v>
      </c>
      <c r="J25" s="93"/>
      <c r="K25" s="95"/>
      <c r="L25" s="90">
        <f t="shared" si="2"/>
        <v>6403.24</v>
      </c>
      <c r="M25" s="96" t="s">
        <v>17</v>
      </c>
      <c r="N25" s="90">
        <v>6403.24</v>
      </c>
      <c r="O25" s="96" t="s">
        <v>15</v>
      </c>
      <c r="P25" s="94">
        <f t="shared" si="3"/>
        <v>0</v>
      </c>
      <c r="Q25" s="97"/>
      <c r="R25" s="144" t="s">
        <v>74</v>
      </c>
      <c r="S25" s="145">
        <v>44284</v>
      </c>
    </row>
    <row r="26" spans="1:19" x14ac:dyDescent="0.25">
      <c r="A26" s="77"/>
      <c r="B26" s="107"/>
      <c r="C26" s="78"/>
      <c r="D26" s="39"/>
      <c r="E26" s="41"/>
      <c r="F26" s="40"/>
      <c r="G26" s="10"/>
      <c r="H26" s="6" t="s">
        <v>15</v>
      </c>
      <c r="I26" s="14">
        <f t="shared" si="0"/>
        <v>0</v>
      </c>
      <c r="J26" s="17"/>
      <c r="K26" s="15"/>
      <c r="L26" s="14">
        <f t="shared" si="2"/>
        <v>0</v>
      </c>
      <c r="M26" s="16" t="s">
        <v>17</v>
      </c>
      <c r="N26" s="14"/>
      <c r="O26" s="16" t="s">
        <v>15</v>
      </c>
      <c r="P26" s="18">
        <f t="shared" si="3"/>
        <v>0</v>
      </c>
      <c r="R26" s="74"/>
      <c r="S26" s="73"/>
    </row>
    <row r="27" spans="1:19" x14ac:dyDescent="0.25">
      <c r="A27" s="77"/>
      <c r="B27" s="107"/>
      <c r="C27" s="78"/>
      <c r="D27" s="39"/>
      <c r="E27" s="41"/>
      <c r="F27" s="40"/>
      <c r="G27" s="10"/>
      <c r="H27" s="6" t="s">
        <v>15</v>
      </c>
      <c r="I27" s="14">
        <f t="shared" si="0"/>
        <v>0</v>
      </c>
      <c r="J27" s="17"/>
      <c r="K27" s="15"/>
      <c r="L27" s="14">
        <f t="shared" si="2"/>
        <v>0</v>
      </c>
      <c r="M27" s="16" t="s">
        <v>17</v>
      </c>
      <c r="N27" s="14"/>
      <c r="O27" s="16" t="s">
        <v>15</v>
      </c>
      <c r="P27" s="18">
        <f t="shared" ref="P27:P30" si="4">L27-N27</f>
        <v>0</v>
      </c>
      <c r="R27" s="74"/>
      <c r="S27" s="73"/>
    </row>
    <row r="28" spans="1:19" x14ac:dyDescent="0.25">
      <c r="A28" s="77"/>
      <c r="B28" s="107"/>
      <c r="C28" s="78"/>
      <c r="D28" s="39"/>
      <c r="E28" s="41"/>
      <c r="F28" s="40"/>
      <c r="G28" s="10"/>
      <c r="H28" s="6" t="s">
        <v>15</v>
      </c>
      <c r="I28" s="14">
        <f t="shared" si="0"/>
        <v>0</v>
      </c>
      <c r="J28" s="17"/>
      <c r="K28" s="15"/>
      <c r="L28" s="14">
        <f t="shared" si="2"/>
        <v>0</v>
      </c>
      <c r="M28" s="16" t="s">
        <v>17</v>
      </c>
      <c r="N28" s="14"/>
      <c r="O28" s="16" t="s">
        <v>15</v>
      </c>
      <c r="P28" s="18">
        <f t="shared" si="4"/>
        <v>0</v>
      </c>
      <c r="R28" s="74"/>
      <c r="S28" s="73"/>
    </row>
    <row r="29" spans="1:19" x14ac:dyDescent="0.25">
      <c r="A29" s="77"/>
      <c r="B29" s="107"/>
      <c r="C29" s="78"/>
      <c r="D29" s="39"/>
      <c r="E29" s="41"/>
      <c r="F29" s="40"/>
      <c r="G29" s="10"/>
      <c r="H29" s="6" t="s">
        <v>15</v>
      </c>
      <c r="I29" s="14">
        <f t="shared" si="0"/>
        <v>0</v>
      </c>
      <c r="J29" s="17"/>
      <c r="K29" s="15"/>
      <c r="L29" s="14">
        <f t="shared" si="2"/>
        <v>0</v>
      </c>
      <c r="M29" s="16" t="s">
        <v>17</v>
      </c>
      <c r="N29" s="14"/>
      <c r="O29" s="16" t="s">
        <v>15</v>
      </c>
      <c r="P29" s="18">
        <f t="shared" si="4"/>
        <v>0</v>
      </c>
      <c r="R29" s="74"/>
      <c r="S29" s="73"/>
    </row>
    <row r="30" spans="1:19" x14ac:dyDescent="0.25">
      <c r="A30" s="77"/>
      <c r="B30" s="107"/>
      <c r="C30" s="78"/>
      <c r="D30" s="39"/>
      <c r="E30" s="41"/>
      <c r="F30" s="40"/>
      <c r="G30" s="10"/>
      <c r="H30" s="6" t="s">
        <v>15</v>
      </c>
      <c r="I30" s="14">
        <f t="shared" si="0"/>
        <v>0</v>
      </c>
      <c r="J30" s="17"/>
      <c r="K30" s="15"/>
      <c r="L30" s="14">
        <f t="shared" si="2"/>
        <v>0</v>
      </c>
      <c r="M30" s="16" t="s">
        <v>17</v>
      </c>
      <c r="N30" s="14"/>
      <c r="O30" s="16" t="s">
        <v>15</v>
      </c>
      <c r="P30" s="18">
        <f t="shared" si="4"/>
        <v>0</v>
      </c>
      <c r="R30" s="74"/>
      <c r="S30" s="73"/>
    </row>
    <row r="32" spans="1:19" x14ac:dyDescent="0.25">
      <c r="D32" t="s">
        <v>53</v>
      </c>
      <c r="F32" s="71">
        <f>SUM(F16:F31)</f>
        <v>687385.19</v>
      </c>
      <c r="L32" s="75" t="s">
        <v>54</v>
      </c>
      <c r="N32" s="71">
        <f>SUM(N16:N31)</f>
        <v>164436.69999999998</v>
      </c>
    </row>
    <row r="37" spans="1:14" x14ac:dyDescent="0.25">
      <c r="A37" s="5" t="s">
        <v>12</v>
      </c>
      <c r="F37" t="s">
        <v>47</v>
      </c>
      <c r="H37" s="10"/>
      <c r="I37" s="10"/>
      <c r="J37" s="10"/>
      <c r="K37" s="13"/>
      <c r="L37" s="13"/>
      <c r="M37" s="13"/>
      <c r="N37" s="13"/>
    </row>
    <row r="38" spans="1:14" x14ac:dyDescent="0.25">
      <c r="H38" s="2"/>
      <c r="I38" s="2"/>
      <c r="J38" s="2"/>
      <c r="N38" s="3" t="s">
        <v>8</v>
      </c>
    </row>
    <row r="39" spans="1:14" x14ac:dyDescent="0.25">
      <c r="H39" s="2"/>
      <c r="I39" s="2"/>
      <c r="J39" s="2"/>
      <c r="N39" s="3"/>
    </row>
    <row r="40" spans="1:14" x14ac:dyDescent="0.25">
      <c r="A40" s="5" t="s">
        <v>13</v>
      </c>
      <c r="H40" s="2"/>
      <c r="I40" s="10"/>
      <c r="J40" s="10"/>
      <c r="K40" s="13"/>
      <c r="L40" s="13"/>
      <c r="M40" s="13"/>
      <c r="N40" s="13"/>
    </row>
    <row r="41" spans="1:14" x14ac:dyDescent="0.25">
      <c r="N41"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Details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2021-09-10T17:49:25Z</dcterms:modified>
</cp:coreProperties>
</file>