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P:\PROCUREMENT ELECTRONIC FILES\SUBCONTRACTS\0 FY 20  subcontracts\20-C1207 Pesh-ParticleCounter\H. PERFORM&amp;PAY\H.2 Invoices\"/>
    </mc:Choice>
  </mc:AlternateContent>
  <xr:revisionPtr revIDLastSave="0" documentId="8_{C62DCB93-D149-4245-B7FE-214A1A2FBF70}" xr6:coauthVersionLast="36" xr6:coauthVersionMax="36" xr10:uidLastSave="{00000000-0000-0000-0000-000000000000}"/>
  <bookViews>
    <workbookView xWindow="0" yWindow="0" windowWidth="28800" windowHeight="1110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O22" i="3" l="1"/>
  <c r="O6" i="3" l="1"/>
  <c r="O21" i="3" l="1"/>
  <c r="A17" i="1" l="1"/>
  <c r="B17" i="1"/>
  <c r="C17" i="1"/>
  <c r="C13" i="1" l="1"/>
  <c r="C14" i="1"/>
  <c r="C15" i="1"/>
  <c r="C16" i="1"/>
  <c r="C18" i="1"/>
  <c r="C19" i="1"/>
  <c r="C20" i="1"/>
  <c r="C21" i="1"/>
  <c r="C22" i="1"/>
  <c r="C23" i="1"/>
  <c r="B13" i="1"/>
  <c r="B14" i="1"/>
  <c r="B15" i="1"/>
  <c r="B16" i="1"/>
  <c r="B18" i="1"/>
  <c r="B19" i="1"/>
  <c r="B20" i="1"/>
  <c r="B21" i="1"/>
  <c r="B22" i="1"/>
  <c r="B23" i="1"/>
  <c r="A13" i="1"/>
  <c r="A14" i="1"/>
  <c r="A15" i="1"/>
  <c r="A16" i="1"/>
  <c r="A18" i="1"/>
  <c r="A19" i="1"/>
  <c r="A20" i="1"/>
  <c r="A21" i="1"/>
  <c r="A22" i="1"/>
  <c r="A23" i="1"/>
  <c r="B12" i="1"/>
  <c r="I27" i="3"/>
  <c r="K27" i="3" s="1"/>
  <c r="M27" i="3" s="1"/>
  <c r="Q27" i="3" s="1"/>
  <c r="I26" i="3"/>
  <c r="K26" i="3" s="1"/>
  <c r="M26" i="3" s="1"/>
  <c r="Q26" i="3" s="1"/>
  <c r="I25" i="3"/>
  <c r="K25" i="3" s="1"/>
  <c r="M25" i="3" s="1"/>
  <c r="Q25" i="3" s="1"/>
  <c r="I24" i="3"/>
  <c r="K24" i="3" s="1"/>
  <c r="M24" i="3" s="1"/>
  <c r="Q24" i="3" s="1"/>
  <c r="I23" i="3"/>
  <c r="K23" i="3" s="1"/>
  <c r="M23" i="3" s="1"/>
  <c r="Q23" i="3" s="1"/>
  <c r="I22" i="3"/>
  <c r="K22" i="3" s="1"/>
  <c r="M22" i="3" s="1"/>
  <c r="Q22" i="3" s="1"/>
  <c r="I21" i="3"/>
  <c r="K21" i="3" s="1"/>
  <c r="M21" i="3" s="1"/>
  <c r="Q21" i="3" s="1"/>
  <c r="O29" i="3" l="1"/>
  <c r="C12" i="1" l="1"/>
  <c r="I17" i="3" l="1"/>
  <c r="I18" i="3"/>
  <c r="I19" i="3"/>
  <c r="I20" i="3"/>
  <c r="I16" i="3" l="1"/>
  <c r="A12" i="1"/>
  <c r="F29" i="3" l="1"/>
  <c r="O30" i="3" s="1"/>
  <c r="G15" i="1" l="1"/>
  <c r="G14" i="1"/>
  <c r="G16" i="1"/>
  <c r="G13" i="1"/>
  <c r="G12" i="1" l="1"/>
  <c r="G21" i="1"/>
  <c r="D6" i="3"/>
  <c r="D8" i="3"/>
  <c r="K16" i="3"/>
  <c r="K17" i="3"/>
  <c r="K18" i="3"/>
  <c r="K19" i="3"/>
  <c r="K20" i="3"/>
  <c r="M20" i="3" l="1"/>
  <c r="Q20" i="3" s="1"/>
  <c r="M19" i="3"/>
  <c r="Q19" i="3" s="1"/>
  <c r="M18" i="3"/>
  <c r="Q18" i="3" s="1"/>
  <c r="M16" i="3"/>
  <c r="Q16" i="3" s="1"/>
  <c r="M17" i="3"/>
  <c r="Q17" i="3" s="1"/>
</calcChain>
</file>

<file path=xl/sharedStrings.xml><?xml version="1.0" encoding="utf-8"?>
<sst xmlns="http://schemas.openxmlformats.org/spreadsheetml/2006/main" count="160" uniqueCount="81">
  <si>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</si>
  <si>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</si>
  <si>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</si>
  <si>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</si>
  <si>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</si>
  <si>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</si>
  <si>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</si>
  <si>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</si>
  <si>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</si>
  <si>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</si>
  <si>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</si>
  <si>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</si>
  <si>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</si>
  <si>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</si>
  <si>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</si>
  <si>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</si>
  <si>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</si>
  <si>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</si>
  <si>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</si>
  <si>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</si>
  <si>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</si>
  <si>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</si>
  <si>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</si>
  <si>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</si>
  <si>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</si>
  <si>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</si>
  <si>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</si>
  <si>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</si>
  <si>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</si>
  <si>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</si>
  <si>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</si>
  <si>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</si>
  <si>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</si>
  <si>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</si>
  <si>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</si>
  <si>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</si>
  <si>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</si>
  <si>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</si>
  <si>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</si>
  <si>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</si>
  <si>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</si>
  <si>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</si>
  <si>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</si>
  <si>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</si>
  <si>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</si>
  <si>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</si>
  <si>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</si>
  <si>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Ted Peshehonoff</t>
  </si>
  <si>
    <t xml:space="preserve">Peshehonoff </t>
  </si>
  <si>
    <t>No</t>
  </si>
  <si>
    <t>Invoice #</t>
  </si>
  <si>
    <t>Date Approved</t>
  </si>
  <si>
    <t>Total Value</t>
  </si>
  <si>
    <t>Total Paid</t>
  </si>
  <si>
    <t>Description</t>
  </si>
  <si>
    <t>CPI</t>
  </si>
  <si>
    <t>Summary of Work (if less than 100%)</t>
  </si>
  <si>
    <t>Expected Due Date</t>
  </si>
  <si>
    <t>Invoice Approved Amount</t>
  </si>
  <si>
    <t>20-C1207</t>
  </si>
  <si>
    <t xml:space="preserve">OSP Particle Detector </t>
  </si>
  <si>
    <t>KICKOFF MEETNG</t>
  </si>
  <si>
    <t>VENDOR KEY MATERIAL ORDER</t>
  </si>
  <si>
    <t>VENDOR RECEIVE KEY MATERIAL</t>
  </si>
  <si>
    <t>COMPLETION OF PH 1 EQUIPMENT</t>
  </si>
  <si>
    <t>COMPLETION OF PH 2 EQUIP &amp; SFTW</t>
  </si>
  <si>
    <t>INSTALL &amp; TRAINING PH1 &amp; 2 EQUIP</t>
  </si>
  <si>
    <t>COMPLETION OF PH 4 EQUIP &amp; SFTW</t>
  </si>
  <si>
    <t>INSTALL &amp; TRAINING PH 4 EQUIP</t>
  </si>
  <si>
    <t>Shan Zhong</t>
  </si>
  <si>
    <t>Carl Zorn</t>
  </si>
  <si>
    <t>33
35</t>
  </si>
  <si>
    <t>8/30/2021
10/25/21</t>
  </si>
  <si>
    <t>for 80% of line
20% of line</t>
  </si>
  <si>
    <t>Total Remaining</t>
  </si>
  <si>
    <t>1) 50% of line 7 Inv 37 in Nov
2) completed 100% Dec (12/16)</t>
  </si>
  <si>
    <t>Mod 2: Completion and Delivery of single-channel POD</t>
  </si>
  <si>
    <t>1) 37
2) 39</t>
  </si>
  <si>
    <t>1) 11/16/2021
2) 1/5/2022</t>
  </si>
  <si>
    <t>50% completed 1/5 but no accrual or payment yet</t>
  </si>
  <si>
    <t xml:space="preserve">Delivered 1 of 2 of the units on 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</si>
</sst>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u/>
      <sz val="10"/>
      <name val="Arial"/>
      <family val="2"/>
    </font>
  </fonts>
  <fills count="1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7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164" fontId="9" fillId="0" borderId="1" xfId="0" applyNumberFormat="1" applyFont="1" applyBorder="1" applyProtection="1">
      <protection locked="0"/>
    </xf>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0" fontId="0" fillId="0" borderId="0" xfId="0" applyAlignment="1">
      <alignment wrapText="1"/>
    </xf>
    <xf numFmtId="0" fontId="14" fillId="0" borderId="0" xfId="0" applyFont="1" applyAlignment="1">
      <alignment wrapText="1"/>
    </xf>
    <xf numFmtId="4" fontId="0" fillId="0" borderId="0" xfId="0" applyNumberFormat="1"/>
    <xf numFmtId="0" fontId="0" fillId="0" borderId="0" xfId="0" applyAlignment="1">
      <alignment horizontal="center"/>
    </xf>
    <xf numFmtId="0" fontId="0" fillId="0" borderId="0" xfId="0" applyAlignment="1">
      <alignment horizontal="right"/>
    </xf>
    <xf numFmtId="0" fontId="15" fillId="0" borderId="1" xfId="0" applyFont="1" applyBorder="1" applyAlignment="1" applyProtection="1">
      <alignment horizontal="center" wrapText="1"/>
    </xf>
    <xf numFmtId="0" fontId="0" fillId="0" borderId="1" xfId="0" applyBorder="1" applyAlignment="1" applyProtection="1">
      <alignment horizontal="center" vertical="center"/>
      <protection locked="0"/>
    </xf>
    <xf numFmtId="0" fontId="0" fillId="0" borderId="2" xfId="0" applyBorder="1"/>
    <xf numFmtId="0" fontId="4" fillId="0" borderId="1" xfId="0" applyFont="1" applyBorder="1" applyAlignment="1">
      <alignment horizontal="center" vertical="center" wrapText="1"/>
    </xf>
    <xf numFmtId="14" fontId="0" fillId="0" borderId="1" xfId="0" applyNumberFormat="1" applyBorder="1" applyAlignment="1">
      <alignment horizontal="right" vertical="center"/>
    </xf>
    <xf numFmtId="0" fontId="4" fillId="0" borderId="1" xfId="0" applyFont="1" applyBorder="1" applyAlignment="1" applyProtection="1">
      <alignment horizontal="left" vertical="center" wrapText="1"/>
    </xf>
    <xf numFmtId="0" fontId="4" fillId="0" borderId="0" xfId="0" applyFont="1" applyAlignment="1" applyProtection="1">
      <alignment horizontal="right"/>
    </xf>
    <xf numFmtId="14" fontId="4" fillId="6" borderId="0" xfId="0" applyNumberFormat="1" applyFont="1" applyFill="1" applyAlignment="1" applyProtection="1">
      <alignment horizontal="center"/>
    </xf>
    <xf numFmtId="0" fontId="12" fillId="0" borderId="0" xfId="0" applyFont="1" applyBorder="1" applyAlignment="1" applyProtection="1">
      <alignment horizontal="center" vertical="center" wrapText="1"/>
    </xf>
    <xf numFmtId="0" fontId="0" fillId="0" borderId="0" xfId="0" applyAlignment="1" applyProtection="1">
      <alignment vertical="center"/>
    </xf>
    <xf numFmtId="10" fontId="0" fillId="0" borderId="1" xfId="1" applyNumberFormat="1" applyFont="1" applyBorder="1" applyAlignment="1" applyProtection="1">
      <alignment vertical="center"/>
      <protection locked="0"/>
    </xf>
    <xf numFmtId="165" fontId="0" fillId="0" borderId="1" xfId="1" applyNumberFormat="1" applyFont="1" applyBorder="1" applyAlignment="1" applyProtection="1">
      <alignment vertical="center"/>
      <protection locked="0"/>
    </xf>
    <xf numFmtId="10" fontId="0" fillId="0" borderId="0" xfId="0" applyNumberFormat="1" applyBorder="1" applyAlignment="1" applyProtection="1">
      <alignment vertical="center"/>
    </xf>
    <xf numFmtId="0" fontId="4" fillId="0" borderId="2" xfId="1" applyNumberFormat="1" applyFont="1" applyBorder="1" applyAlignment="1" applyProtection="1">
      <alignment horizontal="center" vertical="center"/>
    </xf>
    <xf numFmtId="0" fontId="0" fillId="7" borderId="0" xfId="0" applyFill="1"/>
    <xf numFmtId="0" fontId="0" fillId="8" borderId="1" xfId="0" applyFill="1" applyBorder="1" applyAlignment="1" applyProtection="1">
      <alignment horizontal="center" vertical="center"/>
      <protection locked="0"/>
    </xf>
    <xf numFmtId="0" fontId="0" fillId="8" borderId="4" xfId="0" applyFill="1" applyBorder="1"/>
    <xf numFmtId="14" fontId="0" fillId="8" borderId="1" xfId="0" applyNumberFormat="1" applyFill="1" applyBorder="1" applyAlignment="1">
      <alignment horizontal="right" vertical="center"/>
    </xf>
    <xf numFmtId="10" fontId="0" fillId="8" borderId="1" xfId="1" applyNumberFormat="1" applyFont="1" applyFill="1" applyBorder="1" applyProtection="1">
      <protection locked="0"/>
    </xf>
    <xf numFmtId="0" fontId="4" fillId="8" borderId="0" xfId="0" applyFont="1" applyFill="1" applyBorder="1" applyProtection="1">
      <protection locked="0"/>
    </xf>
    <xf numFmtId="4" fontId="0" fillId="8" borderId="1" xfId="0" applyNumberFormat="1" applyFill="1" applyBorder="1" applyProtection="1">
      <protection locked="0"/>
    </xf>
    <xf numFmtId="0" fontId="0" fillId="8" borderId="0" xfId="0" applyFill="1" applyBorder="1" applyProtection="1">
      <protection locked="0"/>
    </xf>
    <xf numFmtId="0" fontId="5" fillId="8" borderId="0" xfId="0" applyFont="1" applyFill="1" applyAlignment="1">
      <alignment horizontal="center"/>
    </xf>
    <xf numFmtId="0" fontId="0" fillId="8" borderId="0" xfId="0" applyFill="1" applyBorder="1" applyAlignment="1">
      <alignment horizontal="center" wrapText="1"/>
    </xf>
    <xf numFmtId="4" fontId="0" fillId="8" borderId="1" xfId="0" applyNumberFormat="1" applyFill="1" applyBorder="1"/>
    <xf numFmtId="4" fontId="5" fillId="8" borderId="0" xfId="0" applyNumberFormat="1" applyFont="1" applyFill="1" applyBorder="1" applyAlignment="1">
      <alignment horizontal="center" wrapText="1"/>
    </xf>
    <xf numFmtId="4" fontId="5" fillId="8" borderId="0" xfId="0" applyNumberFormat="1" applyFont="1" applyFill="1" applyAlignment="1">
      <alignment horizontal="center" wrapText="1"/>
    </xf>
    <xf numFmtId="0" fontId="0" fillId="8" borderId="0" xfId="0" applyFill="1"/>
    <xf numFmtId="0" fontId="0" fillId="8" borderId="2" xfId="0" applyFill="1" applyBorder="1"/>
    <xf numFmtId="165" fontId="4" fillId="8" borderId="1" xfId="1" applyNumberFormat="1" applyFont="1" applyFill="1" applyBorder="1" applyAlignment="1" applyProtection="1">
      <alignment vertical="center"/>
      <protection locked="0"/>
    </xf>
    <xf numFmtId="10" fontId="4" fillId="8" borderId="0" xfId="1" applyNumberFormat="1" applyFont="1" applyFill="1" applyBorder="1" applyAlignment="1" applyProtection="1">
      <alignment vertical="center"/>
    </xf>
    <xf numFmtId="0" fontId="4" fillId="8" borderId="2" xfId="1" applyNumberFormat="1" applyFont="1" applyFill="1" applyBorder="1" applyAlignment="1" applyProtection="1">
      <alignment horizontal="center" vertical="center"/>
    </xf>
    <xf numFmtId="0" fontId="4" fillId="8" borderId="0" xfId="0" applyFont="1" applyFill="1" applyAlignment="1" applyProtection="1">
      <alignment vertical="center"/>
    </xf>
    <xf numFmtId="0" fontId="4" fillId="8" borderId="1" xfId="0" applyFont="1" applyFill="1" applyBorder="1" applyAlignment="1" applyProtection="1">
      <alignment horizontal="left" vertical="center" wrapText="1"/>
    </xf>
    <xf numFmtId="0" fontId="4" fillId="8" borderId="1" xfId="0" applyFont="1" applyFill="1" applyBorder="1" applyAlignment="1" applyProtection="1">
      <alignment horizontal="center" vertical="center"/>
      <protection locked="0"/>
    </xf>
    <xf numFmtId="10" fontId="4" fillId="8" borderId="1" xfId="1" applyNumberFormat="1" applyFont="1" applyFill="1" applyBorder="1" applyAlignment="1" applyProtection="1">
      <alignment vertical="center"/>
      <protection locked="0"/>
    </xf>
    <xf numFmtId="0" fontId="4" fillId="8" borderId="0" xfId="0" applyFont="1" applyFill="1" applyBorder="1" applyAlignment="1" applyProtection="1">
      <alignment horizontal="center" vertical="center" wrapText="1"/>
    </xf>
    <xf numFmtId="10" fontId="4" fillId="8" borderId="0" xfId="0" applyNumberFormat="1" applyFont="1" applyFill="1" applyBorder="1" applyAlignment="1" applyProtection="1">
      <alignment vertical="center"/>
    </xf>
    <xf numFmtId="10" fontId="0" fillId="8" borderId="1" xfId="1" applyNumberFormat="1" applyFont="1" applyFill="1" applyBorder="1" applyAlignment="1" applyProtection="1">
      <alignment vertical="center"/>
      <protection locked="0"/>
    </xf>
    <xf numFmtId="0" fontId="12" fillId="8" borderId="0" xfId="0" applyFont="1" applyFill="1" applyBorder="1" applyAlignment="1" applyProtection="1">
      <alignment horizontal="center" vertical="center" wrapText="1"/>
    </xf>
    <xf numFmtId="165" fontId="0" fillId="8" borderId="1" xfId="1" applyNumberFormat="1" applyFont="1" applyFill="1" applyBorder="1" applyAlignment="1" applyProtection="1">
      <alignment vertical="center"/>
      <protection locked="0"/>
    </xf>
    <xf numFmtId="10" fontId="0" fillId="8" borderId="0" xfId="0" applyNumberFormat="1" applyFill="1" applyBorder="1" applyAlignment="1" applyProtection="1">
      <alignment vertical="center"/>
    </xf>
    <xf numFmtId="0" fontId="0" fillId="8" borderId="0" xfId="0" applyFill="1" applyAlignment="1" applyProtection="1">
      <alignment vertical="center"/>
    </xf>
    <xf numFmtId="4" fontId="0" fillId="8" borderId="0" xfId="0" applyNumberFormat="1" applyFill="1" applyBorder="1" applyAlignment="1">
      <alignment horizontal="center"/>
    </xf>
    <xf numFmtId="0" fontId="4" fillId="8" borderId="2" xfId="0" applyFont="1" applyFill="1" applyBorder="1"/>
    <xf numFmtId="0" fontId="0" fillId="8" borderId="5" xfId="0" applyFill="1" applyBorder="1" applyAlignment="1">
      <alignment horizontal="center"/>
    </xf>
    <xf numFmtId="14" fontId="0" fillId="8" borderId="5" xfId="0" applyNumberFormat="1" applyFill="1" applyBorder="1" applyAlignment="1">
      <alignment horizontal="center"/>
    </xf>
    <xf numFmtId="0" fontId="0" fillId="8" borderId="5" xfId="0" applyFill="1" applyBorder="1" applyAlignment="1">
      <alignment horizontal="center" wrapText="1"/>
    </xf>
    <xf numFmtId="14" fontId="0" fillId="8" borderId="5" xfId="0" applyNumberFormat="1" applyFill="1" applyBorder="1" applyAlignment="1">
      <alignment horizontal="center" wrapText="1"/>
    </xf>
    <xf numFmtId="0" fontId="4" fillId="8" borderId="5" xfId="0" applyFont="1" applyFill="1" applyBorder="1" applyAlignment="1">
      <alignment wrapText="1"/>
    </xf>
    <xf numFmtId="0" fontId="0" fillId="0" borderId="5" xfId="0" applyBorder="1" applyAlignment="1">
      <alignment horizontal="center"/>
    </xf>
    <xf numFmtId="14" fontId="0" fillId="0" borderId="5" xfId="0" applyNumberFormat="1" applyBorder="1" applyAlignment="1">
      <alignment horizontal="center"/>
    </xf>
    <xf numFmtId="0" fontId="0" fillId="9" borderId="0" xfId="0" applyFill="1"/>
    <xf numFmtId="0" fontId="0" fillId="9" borderId="0" xfId="0" applyFill="1" applyAlignment="1">
      <alignment horizontal="right"/>
    </xf>
    <xf numFmtId="4" fontId="0" fillId="9" borderId="0" xfId="0" applyNumberFormat="1" applyFill="1"/>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wrapText="1"/>
    </xf>
    <xf numFmtId="10" fontId="12" fillId="0" borderId="1" xfId="1" applyNumberFormat="1" applyFont="1" applyBorder="1" applyAlignment="1" applyProtection="1">
      <alignment vertical="center"/>
      <protection locked="0"/>
    </xf>
    <xf numFmtId="165" fontId="12" fillId="0" borderId="1" xfId="1" applyNumberFormat="1" applyFont="1" applyBorder="1" applyAlignment="1" applyProtection="1">
      <alignment vertical="center"/>
      <protection locked="0"/>
    </xf>
    <xf numFmtId="10" fontId="12" fillId="0" borderId="0" xfId="0" applyNumberFormat="1" applyFont="1" applyBorder="1" applyAlignment="1" applyProtection="1">
      <alignment vertical="center"/>
    </xf>
    <xf numFmtId="0" fontId="12" fillId="0" borderId="2" xfId="1" applyNumberFormat="1" applyFont="1" applyBorder="1" applyAlignment="1" applyProtection="1">
      <alignment horizontal="center" vertical="center"/>
    </xf>
    <xf numFmtId="0" fontId="12" fillId="0" borderId="0" xfId="0" applyFont="1" applyAlignment="1" applyProtection="1">
      <alignment vertical="center"/>
    </xf>
    <xf numFmtId="0" fontId="0" fillId="0" borderId="0" xfId="0" applyAlignment="1">
      <alignment wrapText="1"/>
    </xf>
    <xf numFmtId="0" fontId="0" fillId="8" borderId="5" xfId="0" applyFill="1" applyBorder="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8" borderId="2" xfId="0" applyFont="1" applyFill="1" applyBorder="1" applyAlignment="1" applyProtection="1">
      <alignment vertical="center" wrapText="1"/>
      <protection locked="0"/>
    </xf>
    <xf numFmtId="0" fontId="12" fillId="0" borderId="2" xfId="0" applyFont="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8" borderId="2" xfId="0" applyFill="1" applyBorder="1" applyAlignment="1" applyProtection="1">
      <alignment vertical="center"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xf numFmtId="0" fontId="0" fillId="7" borderId="5" xfId="0" applyFill="1" applyBorder="1" applyAlignment="1">
      <alignment wrapText="1"/>
    </xf>
    <xf numFmtId="0" fontId="0" fillId="0" borderId="5" xfId="0" applyBorder="1" applyAlignment="1">
      <alignment wrapText="1"/>
    </xf>
    <xf numFmtId="0" fontId="4" fillId="0" borderId="1" xfId="0" applyFont="1" applyBorder="1" applyAlignment="1" applyProtection="1">
      <alignment horizontal="center" vertical="center"/>
      <protection locked="0"/>
    </xf>
    <xf numFmtId="10" fontId="4" fillId="0" borderId="1" xfId="1" applyNumberFormat="1" applyFont="1" applyBorder="1" applyAlignment="1" applyProtection="1">
      <alignment vertical="center"/>
      <protection locked="0"/>
    </xf>
    <xf numFmtId="0" fontId="4" fillId="0" borderId="0" xfId="0" applyFont="1" applyBorder="1" applyAlignment="1" applyProtection="1">
      <alignment horizontal="center" vertical="center" wrapText="1"/>
    </xf>
    <xf numFmtId="165" fontId="4" fillId="0" borderId="1" xfId="1" applyNumberFormat="1" applyFont="1" applyBorder="1" applyAlignment="1" applyProtection="1">
      <alignment vertical="center"/>
      <protection locked="0"/>
    </xf>
    <xf numFmtId="10" fontId="4" fillId="0" borderId="0" xfId="0" applyNumberFormat="1" applyFont="1" applyBorder="1" applyAlignment="1" applyProtection="1">
      <alignment vertical="center"/>
    </xf>
    <xf numFmtId="0" fontId="4" fillId="0" borderId="0" xfId="0" applyFont="1" applyAlignment="1" applyProtection="1">
      <alignment vertical="center"/>
    </xf>
    <xf numFmtId="0" fontId="4" fillId="0" borderId="2" xfId="0" applyFont="1" applyBorder="1" applyAlignment="1" applyProtection="1">
      <alignment vertical="center" wrapText="1"/>
      <protection locked="0"/>
    </xf>
  </cellXfs>
  <cellStyles count="2">
    <cellStyle name="Normal" xfId="0" builtinId="0"/>
    <cellStyle name="Percent" xfId="1" builtinId="5"/>
  </cellStyles>
  <dxfs count="13">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6"/>
  <sheetViews>
    <sheetView tabSelected="1" topLeftCell="A7" zoomScale="98" zoomScaleNormal="98" workbookViewId="0">
      <selection activeCell="O21" sqref="O21"/>
    </sheetView>
  </sheetViews>
  <sheetFormatPr defaultColWidth="8.88671875" defaultRowHeight="13.2" x14ac:dyDescent="0.25"/>
  <cols>
    <col min="1" max="1" width="12.109375" style="30" customWidth="1"/>
    <col min="2" max="2" width="38.6640625" style="30" customWidth="1"/>
    <col min="3" max="3" width="10.5546875" style="30" customWidth="1"/>
    <col min="4" max="4" width="4.33203125" style="30" customWidth="1"/>
    <col min="5" max="5" width="10.33203125" style="30" customWidth="1"/>
    <col min="6" max="6" width="3.33203125" style="30" customWidth="1"/>
    <col min="7" max="7" width="8.33203125" style="35" customWidth="1"/>
    <col min="8" max="8" width="3.77734375" style="30" customWidth="1"/>
    <col min="9" max="9" width="9.109375" style="30" customWidth="1"/>
    <col min="10" max="10" width="10.33203125" style="30" customWidth="1"/>
    <col min="11" max="11" width="3.77734375" style="30" customWidth="1"/>
    <col min="12" max="12" width="28" style="30" customWidth="1"/>
    <col min="13" max="13" width="10.77734375" style="30" customWidth="1"/>
    <col min="14" max="14" width="10.109375" style="30" bestFit="1" customWidth="1"/>
    <col min="15" max="16384" width="8.88671875" style="30"/>
  </cols>
  <sheetData>
    <row r="1" spans="1:14" ht="15.6" x14ac:dyDescent="0.3">
      <c r="A1" s="150" t="s">
        <v>9</v>
      </c>
      <c r="B1" s="150"/>
      <c r="C1" s="150"/>
      <c r="D1" s="150"/>
      <c r="E1" s="150"/>
      <c r="F1" s="150"/>
      <c r="G1" s="150"/>
      <c r="H1" s="150"/>
      <c r="I1" s="150"/>
      <c r="J1" s="150"/>
      <c r="K1" s="150"/>
      <c r="L1" s="150"/>
      <c r="M1" s="150"/>
      <c r="N1" s="150"/>
    </row>
    <row r="2" spans="1:14" ht="15.6" x14ac:dyDescent="0.3">
      <c r="A2" s="150" t="s">
        <v>38</v>
      </c>
      <c r="B2" s="150"/>
      <c r="C2" s="150"/>
      <c r="D2" s="150"/>
      <c r="E2" s="150"/>
      <c r="F2" s="150"/>
      <c r="G2" s="150"/>
      <c r="H2" s="150"/>
      <c r="I2" s="150"/>
      <c r="J2" s="150"/>
      <c r="K2" s="150"/>
      <c r="L2" s="150"/>
      <c r="M2" s="150"/>
      <c r="N2" s="150"/>
    </row>
    <row r="3" spans="1:14" ht="15.6" x14ac:dyDescent="0.3">
      <c r="A3" s="150" t="s">
        <v>22</v>
      </c>
      <c r="B3" s="150"/>
      <c r="C3" s="150"/>
      <c r="D3" s="150"/>
      <c r="E3" s="150"/>
      <c r="F3" s="150"/>
      <c r="G3" s="150"/>
      <c r="H3" s="150"/>
      <c r="I3" s="150"/>
      <c r="J3" s="150"/>
      <c r="K3" s="150"/>
      <c r="L3" s="150"/>
      <c r="M3" s="150"/>
      <c r="N3" s="150"/>
    </row>
    <row r="4" spans="1:14" ht="27.75" customHeight="1" x14ac:dyDescent="0.3">
      <c r="A4" s="150"/>
      <c r="B4" s="150"/>
      <c r="C4" s="150"/>
      <c r="D4" s="150"/>
      <c r="E4" s="150"/>
      <c r="F4" s="150"/>
      <c r="G4" s="150"/>
      <c r="H4" s="150"/>
      <c r="I4" s="150"/>
      <c r="J4" s="150"/>
      <c r="K4" s="150"/>
      <c r="L4" s="150"/>
    </row>
    <row r="5" spans="1:14" ht="23.25" customHeight="1" x14ac:dyDescent="0.25">
      <c r="A5" s="29" t="s">
        <v>5</v>
      </c>
      <c r="B5" s="42" t="s">
        <v>55</v>
      </c>
      <c r="C5" s="31"/>
      <c r="D5" s="75"/>
      <c r="E5" s="75"/>
      <c r="F5" s="75"/>
      <c r="G5" s="76"/>
      <c r="H5" s="75"/>
      <c r="I5" s="75"/>
      <c r="J5" s="16"/>
      <c r="K5" s="31"/>
      <c r="L5" s="32"/>
      <c r="M5" s="33" t="s">
        <v>31</v>
      </c>
      <c r="N5" s="72" t="s">
        <v>49</v>
      </c>
    </row>
    <row r="6" spans="1:14" ht="24.75" customHeight="1" x14ac:dyDescent="0.25">
      <c r="I6" s="31"/>
      <c r="J6" s="31"/>
    </row>
    <row r="7" spans="1:14" x14ac:dyDescent="0.25">
      <c r="A7" s="30" t="s">
        <v>7</v>
      </c>
      <c r="B7" s="42" t="s">
        <v>59</v>
      </c>
      <c r="C7" s="42" t="s">
        <v>60</v>
      </c>
      <c r="D7" s="63"/>
      <c r="E7" s="42"/>
      <c r="F7" s="42"/>
      <c r="G7" s="65"/>
      <c r="H7" s="42"/>
      <c r="I7" s="62" t="s">
        <v>1</v>
      </c>
      <c r="J7" s="42" t="s">
        <v>48</v>
      </c>
      <c r="K7" s="63"/>
      <c r="L7" s="34" t="s">
        <v>4</v>
      </c>
      <c r="M7" s="69">
        <v>44592</v>
      </c>
      <c r="N7" s="43"/>
    </row>
    <row r="8" spans="1:14" x14ac:dyDescent="0.25">
      <c r="B8" s="31"/>
      <c r="C8" s="75"/>
      <c r="D8" s="75"/>
      <c r="E8" s="75"/>
      <c r="F8" s="75"/>
      <c r="G8" s="76"/>
      <c r="H8" s="75"/>
      <c r="I8" s="62"/>
      <c r="J8" s="51"/>
      <c r="K8" s="31"/>
      <c r="L8" s="34"/>
      <c r="M8" s="77"/>
      <c r="N8" s="78"/>
    </row>
    <row r="9" spans="1:14" x14ac:dyDescent="0.25">
      <c r="B9" s="31"/>
      <c r="C9" s="75"/>
      <c r="D9" s="75"/>
      <c r="E9" s="75"/>
      <c r="F9" s="75"/>
      <c r="G9" s="76"/>
      <c r="H9" s="75"/>
      <c r="I9" s="62"/>
      <c r="J9" s="51"/>
      <c r="K9" s="31"/>
      <c r="L9" s="34"/>
      <c r="M9" s="77"/>
      <c r="N9" s="78"/>
    </row>
    <row r="10" spans="1:14" ht="13.8" thickBot="1" x14ac:dyDescent="0.3">
      <c r="C10" s="148" t="s">
        <v>37</v>
      </c>
      <c r="D10" s="149"/>
      <c r="E10" s="149"/>
      <c r="F10" s="149"/>
      <c r="G10" s="149"/>
      <c r="L10" s="90" t="s">
        <v>8</v>
      </c>
      <c r="M10" s="91">
        <v>44589</v>
      </c>
    </row>
    <row r="11" spans="1:14" s="36" customFormat="1" ht="34.5" customHeight="1" x14ac:dyDescent="0.25">
      <c r="A11" s="84" t="s">
        <v>6</v>
      </c>
      <c r="B11" s="84" t="s">
        <v>54</v>
      </c>
      <c r="C11" s="84" t="s">
        <v>10</v>
      </c>
      <c r="D11" s="73" t="s">
        <v>20</v>
      </c>
      <c r="E11" s="74" t="s">
        <v>36</v>
      </c>
      <c r="F11" s="73" t="s">
        <v>20</v>
      </c>
      <c r="G11" s="64" t="s">
        <v>2</v>
      </c>
      <c r="I11" s="60" t="s">
        <v>56</v>
      </c>
      <c r="J11" s="37"/>
      <c r="K11" s="38"/>
      <c r="L11" s="38"/>
      <c r="M11" s="38"/>
      <c r="N11" s="38"/>
    </row>
    <row r="12" spans="1:14" s="93" customFormat="1" x14ac:dyDescent="0.25">
      <c r="A12" s="118">
        <f>' Accting USE Data Entry Form'!A16</f>
        <v>1</v>
      </c>
      <c r="B12" s="117" t="str">
        <f>' Accting USE Data Entry Form'!B16</f>
        <v>KICKOFF MEETNG</v>
      </c>
      <c r="C12" s="119">
        <f>' Accting USE Data Entry Form'!D16</f>
        <v>1</v>
      </c>
      <c r="D12" s="120"/>
      <c r="E12" s="113"/>
      <c r="F12" s="114"/>
      <c r="G12" s="115" t="str">
        <f t="shared" ref="G12:G21" si="0">IF($N$5="yes","X"," ")</f>
        <v xml:space="preserve"> </v>
      </c>
      <c r="H12" s="116"/>
      <c r="I12" s="153"/>
      <c r="J12" s="153"/>
      <c r="K12" s="153"/>
      <c r="L12" s="153"/>
      <c r="M12" s="153"/>
      <c r="N12" s="153"/>
    </row>
    <row r="13" spans="1:14" s="93" customFormat="1" x14ac:dyDescent="0.25">
      <c r="A13" s="118">
        <f>' Accting USE Data Entry Form'!A17</f>
        <v>2</v>
      </c>
      <c r="B13" s="117" t="str">
        <f>' Accting USE Data Entry Form'!B17</f>
        <v>VENDOR KEY MATERIAL ORDER</v>
      </c>
      <c r="C13" s="119">
        <f>' Accting USE Data Entry Form'!D17</f>
        <v>1</v>
      </c>
      <c r="D13" s="120"/>
      <c r="E13" s="113"/>
      <c r="F13" s="121"/>
      <c r="G13" s="115" t="str">
        <f t="shared" si="0"/>
        <v xml:space="preserve"> </v>
      </c>
      <c r="H13" s="116"/>
      <c r="I13" s="153"/>
      <c r="J13" s="153"/>
      <c r="K13" s="153"/>
      <c r="L13" s="153"/>
      <c r="M13" s="153"/>
      <c r="N13" s="153"/>
    </row>
    <row r="14" spans="1:14" s="93" customFormat="1" x14ac:dyDescent="0.25">
      <c r="A14" s="99">
        <f>' Accting USE Data Entry Form'!A18</f>
        <v>3</v>
      </c>
      <c r="B14" s="117" t="str">
        <f>' Accting USE Data Entry Form'!B18</f>
        <v>VENDOR RECEIVE KEY MATERIAL</v>
      </c>
      <c r="C14" s="122">
        <f>' Accting USE Data Entry Form'!D18</f>
        <v>1</v>
      </c>
      <c r="D14" s="123"/>
      <c r="E14" s="124"/>
      <c r="F14" s="125"/>
      <c r="G14" s="115" t="str">
        <f t="shared" si="0"/>
        <v xml:space="preserve"> </v>
      </c>
      <c r="H14" s="126"/>
      <c r="I14" s="156"/>
      <c r="J14" s="156"/>
      <c r="K14" s="156"/>
      <c r="L14" s="156"/>
      <c r="M14" s="156"/>
      <c r="N14" s="156"/>
    </row>
    <row r="15" spans="1:14" s="93" customFormat="1" x14ac:dyDescent="0.25">
      <c r="A15" s="99">
        <f>' Accting USE Data Entry Form'!A19</f>
        <v>4</v>
      </c>
      <c r="B15" s="117" t="str">
        <f>' Accting USE Data Entry Form'!B19</f>
        <v>COMPLETION OF PH 1 EQUIPMENT</v>
      </c>
      <c r="C15" s="122">
        <f>' Accting USE Data Entry Form'!D19</f>
        <v>1</v>
      </c>
      <c r="D15" s="123"/>
      <c r="E15" s="124"/>
      <c r="F15" s="125"/>
      <c r="G15" s="115" t="str">
        <f t="shared" si="0"/>
        <v xml:space="preserve"> </v>
      </c>
      <c r="H15" s="126"/>
      <c r="I15" s="156"/>
      <c r="J15" s="156"/>
      <c r="K15" s="156"/>
      <c r="L15" s="156"/>
      <c r="M15" s="156"/>
      <c r="N15" s="156"/>
    </row>
    <row r="16" spans="1:14" s="93" customFormat="1" x14ac:dyDescent="0.25">
      <c r="A16" s="99">
        <f>' Accting USE Data Entry Form'!A20</f>
        <v>5</v>
      </c>
      <c r="B16" s="117" t="str">
        <f>' Accting USE Data Entry Form'!B20</f>
        <v>COMPLETION OF PH 2 EQUIP &amp; SFTW</v>
      </c>
      <c r="C16" s="122">
        <f>' Accting USE Data Entry Form'!D20</f>
        <v>1</v>
      </c>
      <c r="D16" s="120"/>
      <c r="E16" s="113"/>
      <c r="F16" s="121"/>
      <c r="G16" s="115" t="str">
        <f t="shared" si="0"/>
        <v xml:space="preserve"> </v>
      </c>
      <c r="H16" s="116"/>
      <c r="I16" s="153"/>
      <c r="J16" s="153"/>
      <c r="K16" s="153"/>
      <c r="L16" s="153"/>
      <c r="M16" s="153"/>
      <c r="N16" s="153"/>
    </row>
    <row r="17" spans="1:14" s="93" customFormat="1" x14ac:dyDescent="0.25">
      <c r="A17" s="118">
        <f>' Accting USE Data Entry Form'!A21</f>
        <v>6</v>
      </c>
      <c r="B17" s="117" t="str">
        <f>' Accting USE Data Entry Form'!B21</f>
        <v>INSTALL &amp; TRAINING PH1 &amp; 2 EQUIP</v>
      </c>
      <c r="C17" s="119">
        <f>' Accting USE Data Entry Form'!D21</f>
        <v>1</v>
      </c>
      <c r="D17" s="120"/>
      <c r="E17" s="113"/>
      <c r="F17" s="121"/>
      <c r="G17" s="115"/>
      <c r="H17" s="116"/>
      <c r="I17" s="153"/>
      <c r="J17" s="153"/>
      <c r="K17" s="153"/>
      <c r="L17" s="153"/>
      <c r="M17" s="153"/>
      <c r="N17" s="153"/>
    </row>
    <row r="18" spans="1:14" s="93" customFormat="1" x14ac:dyDescent="0.25">
      <c r="A18" s="171">
        <f>' Accting USE Data Entry Form'!A22</f>
        <v>7</v>
      </c>
      <c r="B18" s="89" t="str">
        <f>' Accting USE Data Entry Form'!B22</f>
        <v>COMPLETION OF PH 4 EQUIP &amp; SFTW</v>
      </c>
      <c r="C18" s="172">
        <f>' Accting USE Data Entry Form'!D22</f>
        <v>1</v>
      </c>
      <c r="D18" s="173"/>
      <c r="E18" s="174"/>
      <c r="F18" s="175"/>
      <c r="G18" s="97"/>
      <c r="H18" s="176"/>
      <c r="I18" s="177"/>
      <c r="J18" s="177"/>
      <c r="K18" s="177"/>
      <c r="L18" s="177"/>
      <c r="M18" s="177"/>
      <c r="N18" s="177"/>
    </row>
    <row r="19" spans="1:14" s="93" customFormat="1" x14ac:dyDescent="0.25">
      <c r="A19" s="85">
        <f>' Accting USE Data Entry Form'!A23</f>
        <v>8</v>
      </c>
      <c r="B19" s="89" t="str">
        <f>' Accting USE Data Entry Form'!B23</f>
        <v>INSTALL &amp; TRAINING PH 4 EQUIP</v>
      </c>
      <c r="C19" s="94">
        <f>' Accting USE Data Entry Form'!D23</f>
        <v>0</v>
      </c>
      <c r="D19" s="92"/>
      <c r="E19" s="95"/>
      <c r="F19" s="96"/>
      <c r="G19" s="97"/>
      <c r="I19" s="155"/>
      <c r="J19" s="155"/>
      <c r="K19" s="155"/>
      <c r="L19" s="155"/>
      <c r="M19" s="155"/>
      <c r="N19" s="155"/>
    </row>
    <row r="20" spans="1:14" s="93" customFormat="1" ht="26.4" x14ac:dyDescent="0.25">
      <c r="A20" s="139">
        <f>' Accting USE Data Entry Form'!A24</f>
        <v>9</v>
      </c>
      <c r="B20" s="140" t="str">
        <f>' Accting USE Data Entry Form'!B24</f>
        <v>Mod 2: Completion and Delivery of single-channel POD</v>
      </c>
      <c r="C20" s="141">
        <f>' Accting USE Data Entry Form'!D24</f>
        <v>0.5</v>
      </c>
      <c r="D20" s="92"/>
      <c r="E20" s="142"/>
      <c r="F20" s="143"/>
      <c r="G20" s="144"/>
      <c r="H20" s="145"/>
      <c r="I20" s="154" t="s">
        <v>80</v>
      </c>
      <c r="J20" s="154"/>
      <c r="K20" s="154"/>
      <c r="L20" s="154"/>
      <c r="M20" s="154"/>
      <c r="N20" s="154"/>
    </row>
    <row r="21" spans="1:14" s="93" customFormat="1" x14ac:dyDescent="0.25">
      <c r="A21" s="85">
        <f>' Accting USE Data Entry Form'!A25</f>
        <v>10</v>
      </c>
      <c r="B21" s="89">
        <f>' Accting USE Data Entry Form'!B25</f>
        <v>0</v>
      </c>
      <c r="C21" s="94">
        <f>' Accting USE Data Entry Form'!D25</f>
        <v>0</v>
      </c>
      <c r="D21" s="92"/>
      <c r="E21" s="95"/>
      <c r="F21" s="96"/>
      <c r="G21" s="97" t="str">
        <f t="shared" si="0"/>
        <v xml:space="preserve"> </v>
      </c>
      <c r="I21" s="155"/>
      <c r="J21" s="155"/>
      <c r="K21" s="155"/>
      <c r="L21" s="155"/>
      <c r="M21" s="155"/>
      <c r="N21" s="155"/>
    </row>
    <row r="22" spans="1:14" s="93" customFormat="1" x14ac:dyDescent="0.25">
      <c r="A22" s="85">
        <f>' Accting USE Data Entry Form'!A26</f>
        <v>11</v>
      </c>
      <c r="B22" s="89">
        <f>' Accting USE Data Entry Form'!B26</f>
        <v>0</v>
      </c>
      <c r="C22" s="94">
        <f>' Accting USE Data Entry Form'!D26</f>
        <v>0</v>
      </c>
      <c r="D22" s="92"/>
      <c r="E22" s="95"/>
      <c r="F22" s="96"/>
      <c r="G22" s="97"/>
      <c r="I22" s="155"/>
      <c r="J22" s="155"/>
      <c r="K22" s="155"/>
      <c r="L22" s="155"/>
      <c r="M22" s="155"/>
      <c r="N22" s="155"/>
    </row>
    <row r="23" spans="1:14" s="93" customFormat="1" x14ac:dyDescent="0.25">
      <c r="A23" s="85">
        <f>' Accting USE Data Entry Form'!A27</f>
        <v>12</v>
      </c>
      <c r="B23" s="89">
        <f>' Accting USE Data Entry Form'!B27</f>
        <v>0</v>
      </c>
      <c r="C23" s="94">
        <f>' Accting USE Data Entry Form'!D27</f>
        <v>0</v>
      </c>
      <c r="D23" s="92"/>
      <c r="E23" s="95"/>
      <c r="F23" s="96"/>
      <c r="G23" s="97"/>
      <c r="I23" s="155"/>
      <c r="J23" s="155"/>
      <c r="K23" s="155"/>
      <c r="L23" s="155"/>
      <c r="M23" s="155"/>
      <c r="N23" s="155"/>
    </row>
    <row r="24" spans="1:14" ht="15.6" customHeight="1" x14ac:dyDescent="0.25">
      <c r="I24" s="31"/>
      <c r="J24" s="31"/>
      <c r="K24" s="31"/>
    </row>
    <row r="25" spans="1:14" ht="20.25" customHeight="1" x14ac:dyDescent="0.25">
      <c r="A25" s="29" t="s">
        <v>33</v>
      </c>
      <c r="C25" s="31"/>
      <c r="D25" s="31"/>
      <c r="E25" s="31"/>
      <c r="F25" s="31"/>
      <c r="G25" s="66"/>
      <c r="H25" s="31"/>
      <c r="I25" s="31"/>
      <c r="J25" s="70" t="s">
        <v>69</v>
      </c>
      <c r="K25" s="14"/>
      <c r="L25" s="41"/>
      <c r="M25" s="14"/>
      <c r="N25" s="71">
        <v>44546</v>
      </c>
    </row>
    <row r="26" spans="1:14" ht="23.25" customHeight="1" x14ac:dyDescent="0.25">
      <c r="H26" s="151" t="s">
        <v>34</v>
      </c>
      <c r="I26" s="152"/>
      <c r="J26" s="152"/>
      <c r="K26" s="152"/>
      <c r="L26" s="152"/>
      <c r="M26" s="39"/>
      <c r="N26" s="39" t="s">
        <v>8</v>
      </c>
    </row>
    <row r="27" spans="1:14" x14ac:dyDescent="0.25">
      <c r="A27" s="29" t="s">
        <v>32</v>
      </c>
      <c r="H27" s="31"/>
      <c r="I27" s="31"/>
      <c r="J27" s="14" t="s">
        <v>70</v>
      </c>
      <c r="K27" s="14"/>
      <c r="L27" s="41"/>
      <c r="M27" s="14"/>
      <c r="N27" s="71">
        <v>44546</v>
      </c>
    </row>
    <row r="28" spans="1:14" ht="23.25" customHeight="1" x14ac:dyDescent="0.25">
      <c r="H28" s="31"/>
      <c r="I28" s="31"/>
      <c r="J28" s="31"/>
      <c r="K28" s="31"/>
      <c r="L28" s="40" t="s">
        <v>35</v>
      </c>
      <c r="M28" s="39"/>
      <c r="N28" s="39" t="s">
        <v>8</v>
      </c>
    </row>
    <row r="29" spans="1:14" ht="23.25" customHeight="1" x14ac:dyDescent="0.25">
      <c r="H29" s="31"/>
      <c r="I29" s="31"/>
      <c r="J29" s="31"/>
      <c r="K29" s="31"/>
      <c r="L29" s="40"/>
      <c r="M29" s="39"/>
    </row>
    <row r="30" spans="1:14" ht="15.75" customHeight="1" x14ac:dyDescent="0.25">
      <c r="A30" s="56" t="s">
        <v>28</v>
      </c>
      <c r="B30" s="56"/>
      <c r="C30" s="56"/>
      <c r="D30" s="56"/>
      <c r="E30" s="56"/>
      <c r="F30" s="56"/>
      <c r="G30" s="67"/>
      <c r="H30" s="57"/>
      <c r="I30" s="57"/>
      <c r="J30" s="57"/>
      <c r="K30" s="57"/>
      <c r="L30" s="58"/>
      <c r="M30" s="59"/>
      <c r="N30" s="56"/>
    </row>
    <row r="31" spans="1:14" ht="27.75" customHeight="1" x14ac:dyDescent="0.25">
      <c r="A31" s="45"/>
      <c r="B31" s="45"/>
      <c r="C31" s="45"/>
      <c r="D31" s="45"/>
      <c r="E31" s="45"/>
      <c r="F31" s="45"/>
      <c r="G31" s="68"/>
      <c r="H31" s="46"/>
      <c r="I31" s="46"/>
      <c r="J31" s="46"/>
      <c r="K31" s="46"/>
      <c r="L31" s="47"/>
      <c r="M31" s="48"/>
      <c r="N31" s="45"/>
    </row>
    <row r="32" spans="1:14" x14ac:dyDescent="0.25">
      <c r="A32" s="52" t="s">
        <v>26</v>
      </c>
      <c r="B32" s="45"/>
      <c r="C32" s="45"/>
      <c r="D32" s="45"/>
      <c r="E32" s="45"/>
      <c r="F32" s="45"/>
      <c r="G32" s="68"/>
      <c r="H32" s="46"/>
      <c r="I32" s="46"/>
      <c r="J32" s="46"/>
      <c r="K32" s="53"/>
      <c r="L32" s="54"/>
      <c r="M32" s="53"/>
      <c r="N32" s="53"/>
    </row>
    <row r="33" spans="1:14" ht="23.25" customHeight="1" x14ac:dyDescent="0.25">
      <c r="A33" s="45"/>
      <c r="B33" s="45"/>
      <c r="C33" s="45"/>
      <c r="D33" s="45"/>
      <c r="E33" s="45"/>
      <c r="F33" s="45"/>
      <c r="G33" s="68"/>
      <c r="H33" s="46"/>
      <c r="I33" s="46"/>
      <c r="J33" s="46"/>
      <c r="K33" s="46"/>
      <c r="L33" s="47"/>
      <c r="M33" s="48" t="s">
        <v>8</v>
      </c>
      <c r="N33" s="45"/>
    </row>
    <row r="34" spans="1:14" x14ac:dyDescent="0.25">
      <c r="A34" s="52" t="s">
        <v>25</v>
      </c>
      <c r="B34" s="45"/>
      <c r="C34" s="45"/>
      <c r="D34" s="45"/>
      <c r="E34" s="45"/>
      <c r="F34" s="45"/>
      <c r="G34" s="68"/>
      <c r="H34" s="46"/>
      <c r="I34" s="55"/>
      <c r="J34" s="53"/>
      <c r="K34" s="53"/>
      <c r="L34" s="54"/>
      <c r="M34" s="53"/>
      <c r="N34" s="53"/>
    </row>
    <row r="35" spans="1:14" ht="16.5" customHeight="1" x14ac:dyDescent="0.25">
      <c r="A35" s="45"/>
      <c r="B35" s="45"/>
      <c r="C35" s="45"/>
      <c r="D35" s="45"/>
      <c r="E35" s="45"/>
      <c r="F35" s="45"/>
      <c r="G35" s="68"/>
      <c r="H35" s="45"/>
      <c r="I35" s="45"/>
      <c r="J35" s="45"/>
      <c r="K35" s="45"/>
      <c r="L35" s="48"/>
      <c r="M35" s="48" t="s">
        <v>8</v>
      </c>
      <c r="N35" s="45"/>
    </row>
    <row r="36" spans="1:14" x14ac:dyDescent="0.25">
      <c r="A36" s="45"/>
      <c r="B36" s="45"/>
      <c r="C36" s="45"/>
      <c r="D36" s="45"/>
      <c r="E36" s="45"/>
      <c r="F36" s="45"/>
      <c r="G36" s="68"/>
      <c r="H36" s="45"/>
      <c r="I36" s="45"/>
      <c r="J36" s="45"/>
      <c r="K36" s="45"/>
      <c r="L36" s="45"/>
      <c r="M36" s="45"/>
      <c r="N36" s="45"/>
    </row>
  </sheetData>
  <mergeCells count="18">
    <mergeCell ref="H26:L26"/>
    <mergeCell ref="I12:N12"/>
    <mergeCell ref="I18:N18"/>
    <mergeCell ref="I19:N19"/>
    <mergeCell ref="I20:N20"/>
    <mergeCell ref="I21:N21"/>
    <mergeCell ref="I13:N13"/>
    <mergeCell ref="I16:N16"/>
    <mergeCell ref="I17:N17"/>
    <mergeCell ref="I14:N14"/>
    <mergeCell ref="I15:N15"/>
    <mergeCell ref="I22:N22"/>
    <mergeCell ref="I23:N23"/>
    <mergeCell ref="C10:G10"/>
    <mergeCell ref="A4:L4"/>
    <mergeCell ref="A1:N1"/>
    <mergeCell ref="A2:N2"/>
    <mergeCell ref="A3:N3"/>
  </mergeCells>
  <phoneticPr fontId="3" type="noConversion"/>
  <conditionalFormatting sqref="C12:C23">
    <cfRule type="expression" dxfId="12" priority="17" stopIfTrue="1">
      <formula>$N$5="yes"</formula>
    </cfRule>
  </conditionalFormatting>
  <conditionalFormatting sqref="G12">
    <cfRule type="expression" dxfId="11" priority="19" stopIfTrue="1">
      <formula>$N$5="no"</formula>
    </cfRule>
  </conditionalFormatting>
  <conditionalFormatting sqref="G18:G21">
    <cfRule type="expression" dxfId="10" priority="20" stopIfTrue="1">
      <formula>$N$5="no"</formula>
    </cfRule>
  </conditionalFormatting>
  <conditionalFormatting sqref="E12">
    <cfRule type="expression" dxfId="9" priority="16" stopIfTrue="1">
      <formula>$N$5="yes"</formula>
    </cfRule>
  </conditionalFormatting>
  <conditionalFormatting sqref="E18:E21">
    <cfRule type="expression" dxfId="8" priority="15" stopIfTrue="1">
      <formula>$N$5="yes"</formula>
    </cfRule>
  </conditionalFormatting>
  <conditionalFormatting sqref="G13 G16:G17">
    <cfRule type="expression" dxfId="7" priority="14" stopIfTrue="1">
      <formula>$N$5="no"</formula>
    </cfRule>
  </conditionalFormatting>
  <conditionalFormatting sqref="E13 E16:E17">
    <cfRule type="expression" dxfId="6" priority="12" stopIfTrue="1">
      <formula>$N$5="yes"</formula>
    </cfRule>
  </conditionalFormatting>
  <conditionalFormatting sqref="G14:G15">
    <cfRule type="expression" dxfId="5" priority="11" stopIfTrue="1">
      <formula>$N$5="no"</formula>
    </cfRule>
  </conditionalFormatting>
  <conditionalFormatting sqref="E14:E15">
    <cfRule type="expression" dxfId="4" priority="9" stopIfTrue="1">
      <formula>$N$5="yes"</formula>
    </cfRule>
  </conditionalFormatting>
  <conditionalFormatting sqref="G23">
    <cfRule type="expression" dxfId="3" priority="8" stopIfTrue="1">
      <formula>$N$5="no"</formula>
    </cfRule>
  </conditionalFormatting>
  <conditionalFormatting sqref="E23">
    <cfRule type="expression" dxfId="2" priority="6" stopIfTrue="1">
      <formula>$N$5="yes"</formula>
    </cfRule>
  </conditionalFormatting>
  <conditionalFormatting sqref="G22">
    <cfRule type="expression" dxfId="1" priority="5" stopIfTrue="1">
      <formula>$N$5="no"</formula>
    </cfRule>
  </conditionalFormatting>
  <conditionalFormatting sqref="E22">
    <cfRule type="expression" dxfId="0" priority="4"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sqref="A1:J1"/>
    </sheetView>
  </sheetViews>
  <sheetFormatPr defaultColWidth="8.88671875" defaultRowHeight="13.2" x14ac:dyDescent="0.25"/>
  <cols>
    <col min="1" max="1" width="8.77734375" customWidth="1"/>
    <col min="2" max="2" width="7.33203125" customWidth="1"/>
    <col min="3" max="3" width="8.88671875" customWidth="1"/>
    <col min="4" max="4" width="3.77734375" customWidth="1"/>
    <col min="5" max="5" width="9.109375" customWidth="1"/>
    <col min="6" max="6" width="10.33203125" customWidth="1"/>
    <col min="7" max="7" width="3.77734375" customWidth="1"/>
    <col min="8" max="8" width="28" customWidth="1"/>
  </cols>
  <sheetData>
    <row r="1" spans="1:11" ht="15.6" x14ac:dyDescent="0.3">
      <c r="A1" s="165" t="s">
        <v>9</v>
      </c>
      <c r="B1" s="165"/>
      <c r="C1" s="165"/>
      <c r="D1" s="165"/>
      <c r="E1" s="165"/>
      <c r="F1" s="165"/>
      <c r="G1" s="165"/>
      <c r="H1" s="165"/>
      <c r="I1" s="165"/>
      <c r="J1" s="165"/>
    </row>
    <row r="2" spans="1:11" ht="15.6" x14ac:dyDescent="0.3">
      <c r="A2" s="165" t="s">
        <v>38</v>
      </c>
      <c r="B2" s="165"/>
      <c r="C2" s="165"/>
      <c r="D2" s="165"/>
      <c r="E2" s="165"/>
      <c r="F2" s="165"/>
      <c r="G2" s="165"/>
      <c r="H2" s="165"/>
      <c r="I2" s="165"/>
      <c r="J2" s="165"/>
    </row>
    <row r="3" spans="1:11" ht="15.6" x14ac:dyDescent="0.3">
      <c r="A3" s="165" t="s">
        <v>3</v>
      </c>
      <c r="B3" s="165"/>
      <c r="C3" s="165"/>
      <c r="D3" s="165"/>
      <c r="E3" s="165"/>
      <c r="F3" s="165"/>
      <c r="G3" s="165"/>
      <c r="H3" s="165"/>
      <c r="I3" s="165"/>
      <c r="J3" s="165"/>
    </row>
    <row r="5" spans="1:11" ht="42.75" customHeight="1" x14ac:dyDescent="0.25">
      <c r="A5" s="162" t="s">
        <v>40</v>
      </c>
      <c r="B5" s="164"/>
      <c r="C5" s="164"/>
      <c r="D5" s="164"/>
      <c r="E5" s="164"/>
      <c r="F5" s="164"/>
      <c r="G5" s="164"/>
      <c r="H5" s="164"/>
      <c r="I5" s="164"/>
      <c r="J5" s="164"/>
    </row>
    <row r="6" spans="1:11" ht="19.5" customHeight="1" x14ac:dyDescent="0.25"/>
    <row r="7" spans="1:11" ht="40.65" customHeight="1" x14ac:dyDescent="0.25">
      <c r="A7" s="166" t="s">
        <v>42</v>
      </c>
      <c r="B7" s="167"/>
      <c r="C7" s="167"/>
      <c r="D7" s="167"/>
      <c r="E7" s="167"/>
      <c r="F7" s="167"/>
      <c r="G7" s="167"/>
      <c r="H7" s="167"/>
      <c r="I7" s="167"/>
      <c r="J7" s="167"/>
    </row>
    <row r="8" spans="1:11" ht="19.5" customHeight="1" x14ac:dyDescent="0.25"/>
    <row r="9" spans="1:11" ht="30.75" customHeight="1" x14ac:dyDescent="0.25">
      <c r="A9" s="164" t="s">
        <v>39</v>
      </c>
      <c r="B9" s="164"/>
      <c r="C9" s="164"/>
      <c r="D9" s="164"/>
      <c r="E9" s="164"/>
      <c r="F9" s="164"/>
      <c r="G9" s="164"/>
      <c r="H9" s="164"/>
      <c r="I9" s="164"/>
      <c r="J9" s="164"/>
    </row>
    <row r="10" spans="1:11" ht="22.65" customHeight="1" x14ac:dyDescent="0.4">
      <c r="A10" s="80" t="s">
        <v>20</v>
      </c>
      <c r="B10" s="79"/>
      <c r="C10" s="79"/>
      <c r="D10" s="79"/>
      <c r="E10" s="79"/>
      <c r="F10" s="79"/>
      <c r="G10" s="79"/>
      <c r="H10" s="79"/>
      <c r="K10" s="61"/>
    </row>
    <row r="11" spans="1:11" ht="30.75" customHeight="1" x14ac:dyDescent="0.25">
      <c r="A11" s="158" t="s">
        <v>41</v>
      </c>
      <c r="B11" s="167"/>
      <c r="C11" s="167"/>
      <c r="D11" s="167"/>
      <c r="E11" s="167"/>
      <c r="F11" s="167"/>
      <c r="G11" s="167"/>
      <c r="H11" s="167"/>
      <c r="I11" s="167"/>
      <c r="J11" s="167"/>
    </row>
    <row r="12" spans="1:11" ht="69.75" customHeight="1" x14ac:dyDescent="0.25">
      <c r="B12" s="158" t="s">
        <v>43</v>
      </c>
      <c r="C12" s="164"/>
      <c r="D12" s="164"/>
      <c r="E12" s="164"/>
      <c r="F12" s="164"/>
      <c r="G12" s="164"/>
      <c r="H12" s="164"/>
      <c r="I12" s="164"/>
      <c r="J12" s="61"/>
    </row>
    <row r="13" spans="1:11" ht="30.15" customHeight="1" x14ac:dyDescent="0.25">
      <c r="A13" s="28"/>
      <c r="B13" s="28"/>
      <c r="C13" s="28"/>
      <c r="D13" s="28"/>
      <c r="E13" s="28"/>
      <c r="F13" s="28"/>
      <c r="G13" s="28"/>
      <c r="H13" s="28"/>
    </row>
    <row r="14" spans="1:11" ht="45" customHeight="1" x14ac:dyDescent="0.25">
      <c r="A14" s="162" t="s">
        <v>44</v>
      </c>
      <c r="B14" s="163"/>
      <c r="C14" s="163"/>
      <c r="D14" s="163"/>
      <c r="E14" s="163"/>
      <c r="F14" s="163"/>
      <c r="G14" s="163"/>
      <c r="H14" s="163"/>
      <c r="I14" s="163"/>
      <c r="J14" s="163"/>
    </row>
    <row r="15" spans="1:11" ht="19.5" customHeight="1" x14ac:dyDescent="0.25">
      <c r="A15" s="28"/>
      <c r="B15" s="28"/>
      <c r="C15" s="28"/>
      <c r="D15" s="28"/>
      <c r="E15" s="28"/>
      <c r="F15" s="28"/>
      <c r="G15" s="28"/>
      <c r="H15" s="28"/>
    </row>
    <row r="16" spans="1:11" ht="72" customHeight="1" x14ac:dyDescent="0.25">
      <c r="A16" s="158" t="s">
        <v>45</v>
      </c>
      <c r="B16" s="159"/>
      <c r="C16" s="159"/>
      <c r="D16" s="159"/>
      <c r="E16" s="159"/>
      <c r="F16" s="159"/>
      <c r="G16" s="159"/>
      <c r="H16" s="159"/>
      <c r="I16" s="159"/>
      <c r="J16" s="159"/>
    </row>
    <row r="17" spans="1:10" ht="19.5" customHeight="1" x14ac:dyDescent="0.25"/>
    <row r="18" spans="1:10" ht="56.25" customHeight="1" x14ac:dyDescent="0.25">
      <c r="A18" s="157" t="s">
        <v>0</v>
      </c>
      <c r="B18" s="160"/>
      <c r="C18" s="160"/>
      <c r="D18" s="160"/>
      <c r="E18" s="160"/>
      <c r="F18" s="160"/>
      <c r="G18" s="160"/>
      <c r="H18" s="160"/>
      <c r="I18" s="160"/>
      <c r="J18" s="160"/>
    </row>
    <row r="19" spans="1:10" ht="20.25" customHeight="1" x14ac:dyDescent="0.25"/>
    <row r="20" spans="1:10" ht="57.75" customHeight="1" x14ac:dyDescent="0.25">
      <c r="A20" s="161" t="s">
        <v>46</v>
      </c>
      <c r="B20" s="160"/>
      <c r="C20" s="160"/>
      <c r="D20" s="160"/>
      <c r="E20" s="160"/>
      <c r="F20" s="160"/>
      <c r="G20" s="160"/>
      <c r="H20" s="160"/>
      <c r="I20" s="160"/>
      <c r="J20" s="160"/>
    </row>
    <row r="21" spans="1:10" ht="19.5" customHeight="1" x14ac:dyDescent="0.25"/>
    <row r="22" spans="1:10" ht="31.65" customHeight="1" x14ac:dyDescent="0.25">
      <c r="A22" s="157" t="s">
        <v>24</v>
      </c>
      <c r="B22" s="157"/>
      <c r="C22" s="157"/>
      <c r="D22" s="157"/>
      <c r="E22" s="157"/>
      <c r="F22" s="157"/>
      <c r="G22" s="157"/>
      <c r="H22" s="157"/>
      <c r="I22" s="157"/>
      <c r="J22" s="15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38"/>
  <sheetViews>
    <sheetView topLeftCell="B1" zoomScale="80" zoomScaleNormal="80" workbookViewId="0">
      <selection activeCell="I31" sqref="I31"/>
    </sheetView>
  </sheetViews>
  <sheetFormatPr defaultColWidth="8.88671875" defaultRowHeight="13.2" x14ac:dyDescent="0.25"/>
  <cols>
    <col min="2" max="2" width="55.6640625" customWidth="1"/>
    <col min="3" max="3" width="14" customWidth="1"/>
    <col min="4" max="4" width="10.5546875" customWidth="1"/>
    <col min="5" max="5" width="1.88671875" customWidth="1"/>
    <col min="6" max="6" width="15.33203125" customWidth="1"/>
    <col min="7" max="7" width="2.109375" customWidth="1"/>
    <col min="8" max="8" width="4.33203125" style="4" customWidth="1"/>
    <col min="9" max="9" width="11.33203125" customWidth="1"/>
    <col min="10" max="10" width="4.77734375" style="4" customWidth="1"/>
    <col min="11" max="11" width="11.33203125" customWidth="1"/>
    <col min="12" max="12" width="4.33203125" customWidth="1"/>
    <col min="13" max="13" width="11.33203125" customWidth="1"/>
    <col min="14" max="14" width="3.88671875" customWidth="1"/>
    <col min="15" max="15" width="12" customWidth="1"/>
    <col min="16" max="16" width="3.33203125" customWidth="1"/>
    <col min="17" max="17" width="12.88671875" customWidth="1"/>
    <col min="19" max="19" width="8.88671875" style="82"/>
    <col min="20" max="20" width="11.6640625" style="82" customWidth="1"/>
    <col min="21" max="21" width="29.33203125" style="146" customWidth="1"/>
  </cols>
  <sheetData>
    <row r="1" spans="1:21" ht="15.6" x14ac:dyDescent="0.3">
      <c r="A1" s="165" t="s">
        <v>9</v>
      </c>
      <c r="B1" s="168"/>
      <c r="C1" s="168"/>
      <c r="D1" s="168"/>
      <c r="E1" s="168"/>
      <c r="F1" s="168"/>
      <c r="G1" s="168"/>
      <c r="H1" s="168"/>
      <c r="I1" s="168"/>
      <c r="J1" s="168"/>
      <c r="K1" s="168"/>
      <c r="L1" s="168"/>
      <c r="M1" s="168"/>
      <c r="N1" s="168"/>
      <c r="O1" s="168"/>
      <c r="P1" s="168"/>
      <c r="Q1" s="168"/>
    </row>
    <row r="2" spans="1:21" ht="15.6" x14ac:dyDescent="0.3">
      <c r="A2" s="165" t="s">
        <v>14</v>
      </c>
      <c r="B2" s="168"/>
      <c r="C2" s="168"/>
      <c r="D2" s="168"/>
      <c r="E2" s="168"/>
      <c r="F2" s="168"/>
      <c r="G2" s="168"/>
      <c r="H2" s="168"/>
      <c r="I2" s="168"/>
      <c r="J2" s="168"/>
      <c r="K2" s="168"/>
      <c r="L2" s="168"/>
      <c r="M2" s="168"/>
      <c r="N2" s="168"/>
      <c r="O2" s="168"/>
      <c r="P2" s="168"/>
      <c r="Q2" s="168"/>
    </row>
    <row r="3" spans="1:21" ht="15.6" x14ac:dyDescent="0.3">
      <c r="A3" s="165" t="s">
        <v>23</v>
      </c>
      <c r="B3" s="168"/>
      <c r="C3" s="168"/>
      <c r="D3" s="168"/>
      <c r="E3" s="168"/>
      <c r="F3" s="168"/>
      <c r="G3" s="168"/>
      <c r="H3" s="168"/>
      <c r="I3" s="168"/>
      <c r="J3" s="168"/>
      <c r="K3" s="168"/>
      <c r="L3" s="168"/>
      <c r="M3" s="168"/>
      <c r="N3" s="168"/>
      <c r="O3" s="168"/>
      <c r="P3" s="168"/>
      <c r="Q3" s="168"/>
    </row>
    <row r="5" spans="1:21" ht="15.6" x14ac:dyDescent="0.3">
      <c r="A5" s="165"/>
      <c r="B5" s="165"/>
      <c r="C5" s="165"/>
      <c r="D5" s="165"/>
      <c r="E5" s="165"/>
      <c r="F5" s="165"/>
      <c r="G5" s="165"/>
      <c r="H5" s="165"/>
      <c r="I5" s="165"/>
      <c r="J5" s="165"/>
      <c r="K5" s="165"/>
    </row>
    <row r="6" spans="1:21" x14ac:dyDescent="0.25">
      <c r="B6" s="83" t="s">
        <v>5</v>
      </c>
      <c r="C6" s="2"/>
      <c r="D6" s="42" t="str">
        <f>+Form!B5</f>
        <v>CPI</v>
      </c>
      <c r="E6" s="14"/>
      <c r="F6" s="14"/>
      <c r="G6" s="14"/>
      <c r="H6" s="15"/>
      <c r="I6" s="14"/>
      <c r="J6" s="15"/>
      <c r="K6" s="2"/>
      <c r="L6" s="2" t="s">
        <v>29</v>
      </c>
      <c r="O6" s="71">
        <f>Form!M7</f>
        <v>44592</v>
      </c>
    </row>
    <row r="7" spans="1:21" x14ac:dyDescent="0.25">
      <c r="I7" s="2"/>
      <c r="L7" s="2"/>
      <c r="O7" s="4" t="s">
        <v>11</v>
      </c>
    </row>
    <row r="8" spans="1:21" x14ac:dyDescent="0.25">
      <c r="B8" s="83" t="s">
        <v>7</v>
      </c>
      <c r="C8" s="2"/>
      <c r="D8" s="42" t="str">
        <f>+Form!B7</f>
        <v>20-C1207</v>
      </c>
      <c r="E8" s="14"/>
      <c r="F8" s="14"/>
      <c r="G8" s="14"/>
      <c r="H8" s="15"/>
      <c r="L8" s="2"/>
      <c r="M8" s="18" t="s">
        <v>20</v>
      </c>
      <c r="O8" s="2"/>
    </row>
    <row r="9" spans="1:21" x14ac:dyDescent="0.25">
      <c r="B9" s="2"/>
      <c r="C9" s="2"/>
      <c r="D9" s="16"/>
      <c r="E9" s="16"/>
      <c r="F9" s="16"/>
      <c r="G9" s="16"/>
      <c r="H9" s="17"/>
      <c r="L9" s="2"/>
      <c r="M9" s="7"/>
      <c r="O9" s="2"/>
    </row>
    <row r="10" spans="1:21" x14ac:dyDescent="0.25">
      <c r="B10" s="2"/>
      <c r="C10" s="2"/>
      <c r="D10" s="16"/>
      <c r="E10" s="16"/>
      <c r="F10" s="16"/>
      <c r="G10" s="16"/>
      <c r="H10" s="17"/>
      <c r="L10" s="10" t="s">
        <v>21</v>
      </c>
      <c r="M10" s="7"/>
      <c r="O10" s="14"/>
    </row>
    <row r="11" spans="1:21" x14ac:dyDescent="0.25">
      <c r="B11" s="2"/>
      <c r="C11" s="2"/>
      <c r="D11" s="16"/>
      <c r="E11" s="16"/>
      <c r="F11" s="16"/>
      <c r="G11" s="16"/>
      <c r="H11" s="17"/>
    </row>
    <row r="12" spans="1:21" x14ac:dyDescent="0.25">
      <c r="B12" s="2"/>
      <c r="C12" s="2"/>
      <c r="D12" s="16"/>
      <c r="E12" s="16"/>
      <c r="F12" s="16"/>
      <c r="G12" s="16"/>
      <c r="H12" s="17"/>
    </row>
    <row r="13" spans="1:21" x14ac:dyDescent="0.25">
      <c r="M13" s="4"/>
    </row>
    <row r="14" spans="1:21" x14ac:dyDescent="0.25">
      <c r="K14" s="4"/>
    </row>
    <row r="15" spans="1:21" s="1" customFormat="1" ht="39.6" x14ac:dyDescent="0.25">
      <c r="A15" s="5" t="s">
        <v>6</v>
      </c>
      <c r="B15" s="1" t="s">
        <v>54</v>
      </c>
      <c r="C15" s="87" t="s">
        <v>57</v>
      </c>
      <c r="D15" s="5" t="s">
        <v>10</v>
      </c>
      <c r="E15" s="11"/>
      <c r="F15" s="44" t="s">
        <v>27</v>
      </c>
      <c r="G15" s="11"/>
      <c r="H15" s="9" t="s">
        <v>15</v>
      </c>
      <c r="I15" s="6" t="s">
        <v>16</v>
      </c>
      <c r="J15" s="13"/>
      <c r="K15" s="19" t="s">
        <v>16</v>
      </c>
      <c r="L15" s="11" t="s">
        <v>17</v>
      </c>
      <c r="M15" s="5" t="s">
        <v>19</v>
      </c>
      <c r="N15" s="12" t="s">
        <v>17</v>
      </c>
      <c r="O15" s="44" t="s">
        <v>58</v>
      </c>
      <c r="P15" s="12" t="s">
        <v>15</v>
      </c>
      <c r="Q15" s="5" t="s">
        <v>18</v>
      </c>
      <c r="S15" s="1" t="s">
        <v>50</v>
      </c>
      <c r="T15" s="1" t="s">
        <v>51</v>
      </c>
    </row>
    <row r="16" spans="1:21" s="98" customFormat="1" x14ac:dyDescent="0.25">
      <c r="A16" s="99">
        <v>1</v>
      </c>
      <c r="B16" s="100" t="s">
        <v>61</v>
      </c>
      <c r="C16" s="101">
        <v>44091</v>
      </c>
      <c r="D16" s="102">
        <v>1</v>
      </c>
      <c r="E16" s="103" t="s">
        <v>30</v>
      </c>
      <c r="F16" s="104">
        <v>50000</v>
      </c>
      <c r="G16" s="105"/>
      <c r="H16" s="106" t="s">
        <v>15</v>
      </c>
      <c r="I16" s="104">
        <f>F16*D16</f>
        <v>50000</v>
      </c>
      <c r="J16" s="107"/>
      <c r="K16" s="108">
        <f t="shared" ref="K16:K20" si="0">+I16</f>
        <v>50000</v>
      </c>
      <c r="L16" s="109" t="s">
        <v>17</v>
      </c>
      <c r="M16" s="104">
        <f>K16</f>
        <v>50000</v>
      </c>
      <c r="N16" s="110" t="s">
        <v>17</v>
      </c>
      <c r="O16" s="104">
        <v>50000</v>
      </c>
      <c r="P16" s="110" t="s">
        <v>15</v>
      </c>
      <c r="Q16" s="108">
        <f>M16-O16</f>
        <v>0</v>
      </c>
      <c r="R16" s="111"/>
      <c r="S16" s="129">
        <v>20</v>
      </c>
      <c r="T16" s="130">
        <v>44092</v>
      </c>
      <c r="U16" s="169"/>
    </row>
    <row r="17" spans="1:22" s="98" customFormat="1" x14ac:dyDescent="0.25">
      <c r="A17" s="99">
        <v>2</v>
      </c>
      <c r="B17" s="112" t="s">
        <v>62</v>
      </c>
      <c r="C17" s="101">
        <v>44123</v>
      </c>
      <c r="D17" s="102">
        <v>1</v>
      </c>
      <c r="E17" s="103" t="s">
        <v>30</v>
      </c>
      <c r="F17" s="104">
        <v>50000</v>
      </c>
      <c r="G17" s="105"/>
      <c r="H17" s="106" t="s">
        <v>15</v>
      </c>
      <c r="I17" s="104">
        <f t="shared" ref="I17:I20" si="1">F17*D17</f>
        <v>50000</v>
      </c>
      <c r="J17" s="107"/>
      <c r="K17" s="108">
        <f t="shared" si="0"/>
        <v>50000</v>
      </c>
      <c r="L17" s="109" t="s">
        <v>17</v>
      </c>
      <c r="M17" s="104">
        <f t="shared" ref="M17:M20" si="2">K17</f>
        <v>50000</v>
      </c>
      <c r="N17" s="110" t="s">
        <v>17</v>
      </c>
      <c r="O17" s="104">
        <v>50000</v>
      </c>
      <c r="P17" s="110" t="s">
        <v>15</v>
      </c>
      <c r="Q17" s="108">
        <f t="shared" ref="Q17:Q20" si="3">M17-O17</f>
        <v>0</v>
      </c>
      <c r="R17" s="111"/>
      <c r="S17" s="129">
        <v>21</v>
      </c>
      <c r="T17" s="130">
        <v>44132</v>
      </c>
      <c r="U17" s="169"/>
    </row>
    <row r="18" spans="1:22" x14ac:dyDescent="0.25">
      <c r="A18" s="99">
        <v>3</v>
      </c>
      <c r="B18" s="112" t="s">
        <v>63</v>
      </c>
      <c r="C18" s="101">
        <v>44180</v>
      </c>
      <c r="D18" s="102">
        <v>1</v>
      </c>
      <c r="E18" s="103" t="s">
        <v>30</v>
      </c>
      <c r="F18" s="104">
        <v>50000</v>
      </c>
      <c r="G18" s="105"/>
      <c r="H18" s="106" t="s">
        <v>15</v>
      </c>
      <c r="I18" s="104">
        <f t="shared" si="1"/>
        <v>50000</v>
      </c>
      <c r="J18" s="107"/>
      <c r="K18" s="108">
        <f t="shared" si="0"/>
        <v>50000</v>
      </c>
      <c r="L18" s="109" t="s">
        <v>17</v>
      </c>
      <c r="M18" s="104">
        <f t="shared" si="2"/>
        <v>50000</v>
      </c>
      <c r="N18" s="110" t="s">
        <v>17</v>
      </c>
      <c r="O18" s="104">
        <v>50000</v>
      </c>
      <c r="P18" s="110" t="s">
        <v>15</v>
      </c>
      <c r="Q18" s="108">
        <f t="shared" si="3"/>
        <v>0</v>
      </c>
      <c r="R18" s="111"/>
      <c r="S18" s="129">
        <v>22</v>
      </c>
      <c r="T18" s="130">
        <v>44223</v>
      </c>
      <c r="U18" s="170"/>
    </row>
    <row r="19" spans="1:22" x14ac:dyDescent="0.25">
      <c r="A19" s="99">
        <v>4</v>
      </c>
      <c r="B19" s="112" t="s">
        <v>64</v>
      </c>
      <c r="C19" s="101">
        <v>44239</v>
      </c>
      <c r="D19" s="102">
        <v>1</v>
      </c>
      <c r="E19" s="103" t="s">
        <v>30</v>
      </c>
      <c r="F19" s="104">
        <v>40000</v>
      </c>
      <c r="G19" s="105"/>
      <c r="H19" s="106" t="s">
        <v>15</v>
      </c>
      <c r="I19" s="104">
        <f t="shared" si="1"/>
        <v>40000</v>
      </c>
      <c r="J19" s="127"/>
      <c r="K19" s="108">
        <f t="shared" si="0"/>
        <v>40000</v>
      </c>
      <c r="L19" s="109" t="s">
        <v>17</v>
      </c>
      <c r="M19" s="104">
        <f t="shared" si="2"/>
        <v>40000</v>
      </c>
      <c r="N19" s="110" t="s">
        <v>17</v>
      </c>
      <c r="O19" s="104">
        <v>40000</v>
      </c>
      <c r="P19" s="110" t="s">
        <v>15</v>
      </c>
      <c r="Q19" s="108">
        <f t="shared" si="3"/>
        <v>0</v>
      </c>
      <c r="R19" s="111"/>
      <c r="S19" s="129">
        <v>30</v>
      </c>
      <c r="T19" s="130">
        <v>44273</v>
      </c>
      <c r="U19" s="170"/>
    </row>
    <row r="20" spans="1:22" x14ac:dyDescent="0.25">
      <c r="A20" s="99">
        <v>5</v>
      </c>
      <c r="B20" s="112" t="s">
        <v>65</v>
      </c>
      <c r="C20" s="101">
        <v>44279</v>
      </c>
      <c r="D20" s="102">
        <v>1</v>
      </c>
      <c r="E20" s="103" t="s">
        <v>30</v>
      </c>
      <c r="F20" s="104">
        <v>40000</v>
      </c>
      <c r="G20" s="105"/>
      <c r="H20" s="106" t="s">
        <v>15</v>
      </c>
      <c r="I20" s="104">
        <f t="shared" si="1"/>
        <v>40000</v>
      </c>
      <c r="J20" s="127"/>
      <c r="K20" s="108">
        <f t="shared" si="0"/>
        <v>40000</v>
      </c>
      <c r="L20" s="109" t="s">
        <v>17</v>
      </c>
      <c r="M20" s="104">
        <f t="shared" si="2"/>
        <v>40000</v>
      </c>
      <c r="N20" s="110" t="s">
        <v>17</v>
      </c>
      <c r="O20" s="104">
        <v>40000</v>
      </c>
      <c r="P20" s="110" t="s">
        <v>15</v>
      </c>
      <c r="Q20" s="108">
        <f t="shared" si="3"/>
        <v>0</v>
      </c>
      <c r="R20" s="111"/>
      <c r="S20" s="129">
        <v>32</v>
      </c>
      <c r="T20" s="130">
        <v>44350</v>
      </c>
      <c r="U20" s="170"/>
    </row>
    <row r="21" spans="1:22" ht="26.4" x14ac:dyDescent="0.25">
      <c r="A21" s="99">
        <v>6</v>
      </c>
      <c r="B21" s="128" t="s">
        <v>66</v>
      </c>
      <c r="C21" s="101">
        <v>44414</v>
      </c>
      <c r="D21" s="102">
        <v>1</v>
      </c>
      <c r="E21" s="103" t="s">
        <v>30</v>
      </c>
      <c r="F21" s="104">
        <v>35000</v>
      </c>
      <c r="G21" s="105"/>
      <c r="H21" s="106" t="s">
        <v>15</v>
      </c>
      <c r="I21" s="104">
        <f t="shared" ref="I21:I27" si="4">F21*D21</f>
        <v>35000</v>
      </c>
      <c r="J21" s="127"/>
      <c r="K21" s="108">
        <f t="shared" ref="K21:K27" si="5">+I21</f>
        <v>35000</v>
      </c>
      <c r="L21" s="109" t="s">
        <v>17</v>
      </c>
      <c r="M21" s="104">
        <f t="shared" ref="M21:M27" si="6">K21</f>
        <v>35000</v>
      </c>
      <c r="N21" s="110" t="s">
        <v>17</v>
      </c>
      <c r="O21" s="104">
        <f>28000+7000</f>
        <v>35000</v>
      </c>
      <c r="P21" s="110" t="s">
        <v>15</v>
      </c>
      <c r="Q21" s="108">
        <f t="shared" ref="Q21:Q27" si="7">M21-O21</f>
        <v>0</v>
      </c>
      <c r="R21" s="111"/>
      <c r="S21" s="131" t="s">
        <v>71</v>
      </c>
      <c r="T21" s="132" t="s">
        <v>72</v>
      </c>
      <c r="U21" s="133" t="s">
        <v>73</v>
      </c>
      <c r="V21" s="111"/>
    </row>
    <row r="22" spans="1:22" ht="31.8" customHeight="1" x14ac:dyDescent="0.25">
      <c r="A22" s="99">
        <v>7</v>
      </c>
      <c r="B22" s="112" t="s">
        <v>67</v>
      </c>
      <c r="C22" s="101">
        <v>44529</v>
      </c>
      <c r="D22" s="102">
        <v>1</v>
      </c>
      <c r="E22" s="103" t="s">
        <v>30</v>
      </c>
      <c r="F22" s="104">
        <v>45000</v>
      </c>
      <c r="G22" s="105"/>
      <c r="H22" s="106" t="s">
        <v>15</v>
      </c>
      <c r="I22" s="104">
        <f t="shared" si="4"/>
        <v>45000</v>
      </c>
      <c r="J22" s="127"/>
      <c r="K22" s="108">
        <f t="shared" si="5"/>
        <v>45000</v>
      </c>
      <c r="L22" s="109" t="s">
        <v>17</v>
      </c>
      <c r="M22" s="104">
        <f t="shared" si="6"/>
        <v>45000</v>
      </c>
      <c r="N22" s="110" t="s">
        <v>17</v>
      </c>
      <c r="O22" s="104">
        <f>22500+22500</f>
        <v>45000</v>
      </c>
      <c r="P22" s="110" t="s">
        <v>15</v>
      </c>
      <c r="Q22" s="108">
        <f t="shared" si="7"/>
        <v>0</v>
      </c>
      <c r="R22" s="111"/>
      <c r="S22" s="131" t="s">
        <v>77</v>
      </c>
      <c r="T22" s="132" t="s">
        <v>78</v>
      </c>
      <c r="U22" s="147" t="s">
        <v>75</v>
      </c>
    </row>
    <row r="23" spans="1:22" x14ac:dyDescent="0.25">
      <c r="A23" s="85">
        <v>8</v>
      </c>
      <c r="B23" s="86" t="s">
        <v>68</v>
      </c>
      <c r="C23" s="88">
        <v>44550</v>
      </c>
      <c r="D23" s="49"/>
      <c r="E23" s="51" t="s">
        <v>30</v>
      </c>
      <c r="F23" s="50">
        <v>30000</v>
      </c>
      <c r="G23" s="16"/>
      <c r="H23" s="9" t="s">
        <v>15</v>
      </c>
      <c r="I23" s="23">
        <f t="shared" si="4"/>
        <v>0</v>
      </c>
      <c r="J23" s="26"/>
      <c r="K23" s="22">
        <f t="shared" si="5"/>
        <v>0</v>
      </c>
      <c r="L23" s="24" t="s">
        <v>17</v>
      </c>
      <c r="M23" s="23">
        <f t="shared" si="6"/>
        <v>0</v>
      </c>
      <c r="N23" s="25" t="s">
        <v>17</v>
      </c>
      <c r="O23" s="23"/>
      <c r="P23" s="25" t="s">
        <v>15</v>
      </c>
      <c r="Q23" s="27">
        <f t="shared" si="7"/>
        <v>0</v>
      </c>
      <c r="S23" s="134"/>
      <c r="T23" s="135"/>
      <c r="U23" s="170"/>
    </row>
    <row r="24" spans="1:22" ht="26.4" x14ac:dyDescent="0.25">
      <c r="A24" s="85">
        <v>9</v>
      </c>
      <c r="B24" s="86" t="s">
        <v>76</v>
      </c>
      <c r="C24" s="88">
        <v>44568</v>
      </c>
      <c r="D24" s="49">
        <v>0.5</v>
      </c>
      <c r="E24" s="51" t="s">
        <v>30</v>
      </c>
      <c r="F24" s="50">
        <v>4000</v>
      </c>
      <c r="G24" s="16"/>
      <c r="H24" s="9" t="s">
        <v>15</v>
      </c>
      <c r="I24" s="23">
        <f t="shared" si="4"/>
        <v>2000</v>
      </c>
      <c r="J24" s="26"/>
      <c r="K24" s="22">
        <f t="shared" si="5"/>
        <v>2000</v>
      </c>
      <c r="L24" s="24" t="s">
        <v>17</v>
      </c>
      <c r="M24" s="23">
        <f t="shared" si="6"/>
        <v>2000</v>
      </c>
      <c r="N24" s="25" t="s">
        <v>17</v>
      </c>
      <c r="O24" s="23"/>
      <c r="P24" s="25" t="s">
        <v>15</v>
      </c>
      <c r="Q24" s="27">
        <f t="shared" si="7"/>
        <v>2000</v>
      </c>
      <c r="S24" s="134"/>
      <c r="T24" s="135"/>
      <c r="U24" s="170" t="s">
        <v>79</v>
      </c>
    </row>
    <row r="25" spans="1:22" x14ac:dyDescent="0.25">
      <c r="A25" s="85">
        <v>10</v>
      </c>
      <c r="B25" s="86"/>
      <c r="C25" s="88"/>
      <c r="D25" s="49"/>
      <c r="E25" s="51" t="s">
        <v>30</v>
      </c>
      <c r="F25" s="50"/>
      <c r="G25" s="16"/>
      <c r="H25" s="9" t="s">
        <v>15</v>
      </c>
      <c r="I25" s="23">
        <f t="shared" si="4"/>
        <v>0</v>
      </c>
      <c r="J25" s="26"/>
      <c r="K25" s="22">
        <f t="shared" si="5"/>
        <v>0</v>
      </c>
      <c r="L25" s="24" t="s">
        <v>17</v>
      </c>
      <c r="M25" s="23">
        <f t="shared" si="6"/>
        <v>0</v>
      </c>
      <c r="N25" s="25" t="s">
        <v>17</v>
      </c>
      <c r="O25" s="23"/>
      <c r="P25" s="25" t="s">
        <v>15</v>
      </c>
      <c r="Q25" s="27">
        <f t="shared" si="7"/>
        <v>0</v>
      </c>
      <c r="S25" s="134"/>
      <c r="T25" s="135"/>
      <c r="U25" s="170"/>
    </row>
    <row r="26" spans="1:22" x14ac:dyDescent="0.25">
      <c r="A26" s="85">
        <v>11</v>
      </c>
      <c r="B26" s="86"/>
      <c r="C26" s="88"/>
      <c r="D26" s="49"/>
      <c r="E26" s="51" t="s">
        <v>30</v>
      </c>
      <c r="F26" s="50"/>
      <c r="G26" s="16"/>
      <c r="H26" s="9" t="s">
        <v>15</v>
      </c>
      <c r="I26" s="23">
        <f t="shared" si="4"/>
        <v>0</v>
      </c>
      <c r="J26" s="26"/>
      <c r="K26" s="22">
        <f t="shared" si="5"/>
        <v>0</v>
      </c>
      <c r="L26" s="24" t="s">
        <v>17</v>
      </c>
      <c r="M26" s="23">
        <f t="shared" si="6"/>
        <v>0</v>
      </c>
      <c r="N26" s="25" t="s">
        <v>17</v>
      </c>
      <c r="O26" s="23"/>
      <c r="P26" s="25" t="s">
        <v>15</v>
      </c>
      <c r="Q26" s="27">
        <f t="shared" si="7"/>
        <v>0</v>
      </c>
      <c r="S26" s="134"/>
      <c r="T26" s="135"/>
      <c r="U26" s="170"/>
    </row>
    <row r="27" spans="1:22" x14ac:dyDescent="0.25">
      <c r="A27" s="85">
        <v>12</v>
      </c>
      <c r="B27" s="86"/>
      <c r="C27" s="88"/>
      <c r="D27" s="49"/>
      <c r="E27" s="51" t="s">
        <v>30</v>
      </c>
      <c r="F27" s="50"/>
      <c r="G27" s="16"/>
      <c r="H27" s="9" t="s">
        <v>15</v>
      </c>
      <c r="I27" s="23">
        <f t="shared" si="4"/>
        <v>0</v>
      </c>
      <c r="J27" s="26"/>
      <c r="K27" s="22">
        <f t="shared" si="5"/>
        <v>0</v>
      </c>
      <c r="L27" s="24" t="s">
        <v>17</v>
      </c>
      <c r="M27" s="23">
        <f t="shared" si="6"/>
        <v>0</v>
      </c>
      <c r="N27" s="25" t="s">
        <v>17</v>
      </c>
      <c r="O27" s="23"/>
      <c r="P27" s="25" t="s">
        <v>15</v>
      </c>
      <c r="Q27" s="27">
        <f t="shared" si="7"/>
        <v>0</v>
      </c>
      <c r="S27" s="134"/>
      <c r="T27" s="135"/>
      <c r="U27" s="170"/>
    </row>
    <row r="29" spans="1:22" x14ac:dyDescent="0.25">
      <c r="D29" t="s">
        <v>52</v>
      </c>
      <c r="F29" s="81">
        <f>SUM(F16:F28)</f>
        <v>344000</v>
      </c>
      <c r="M29" s="83" t="s">
        <v>53</v>
      </c>
      <c r="O29" s="81">
        <f>SUM(O16:O28)</f>
        <v>310000</v>
      </c>
    </row>
    <row r="30" spans="1:22" x14ac:dyDescent="0.25">
      <c r="L30" s="136"/>
      <c r="M30" s="137" t="s">
        <v>74</v>
      </c>
      <c r="N30" s="136"/>
      <c r="O30" s="138">
        <f>F29-O29</f>
        <v>34000</v>
      </c>
    </row>
    <row r="34" spans="1:15" x14ac:dyDescent="0.25">
      <c r="A34" s="7" t="s">
        <v>12</v>
      </c>
      <c r="F34" t="s">
        <v>47</v>
      </c>
      <c r="H34" s="16"/>
      <c r="I34" s="16"/>
      <c r="J34" s="16"/>
      <c r="K34" s="20"/>
      <c r="L34" s="21"/>
      <c r="M34" s="21"/>
      <c r="N34" s="21"/>
      <c r="O34" s="21"/>
    </row>
    <row r="35" spans="1:15" x14ac:dyDescent="0.25">
      <c r="H35" s="2"/>
      <c r="I35" s="2"/>
      <c r="J35" s="2"/>
      <c r="K35" s="8"/>
      <c r="O35" s="3" t="s">
        <v>8</v>
      </c>
    </row>
    <row r="36" spans="1:15" x14ac:dyDescent="0.25">
      <c r="H36" s="2"/>
      <c r="I36" s="2"/>
      <c r="J36" s="2"/>
      <c r="K36" s="8"/>
      <c r="O36" s="3"/>
    </row>
    <row r="37" spans="1:15" x14ac:dyDescent="0.25">
      <c r="A37" s="7" t="s">
        <v>13</v>
      </c>
      <c r="H37" s="2"/>
      <c r="I37" s="16"/>
      <c r="J37" s="16"/>
      <c r="K37" s="20"/>
      <c r="L37" s="21"/>
      <c r="M37" s="21"/>
      <c r="N37" s="21"/>
      <c r="O37" s="21"/>
    </row>
    <row r="38" spans="1:15" x14ac:dyDescent="0.25">
      <c r="O38" s="3" t="s">
        <v>8</v>
      </c>
    </row>
  </sheetData>
  <mergeCells count="4">
    <mergeCell ref="A5:K5"/>
    <mergeCell ref="A1:Q1"/>
    <mergeCell ref="A2:Q2"/>
    <mergeCell ref="A3:Q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2015-07-09T19:46:36Z</cp:lastPrinted>
  <dcterms:created xsi:type="dcterms:W3CDTF">2007-10-19T12:34:40Z</dcterms:created>
  <dcterms:modified xsi:type="dcterms:W3CDTF">2022-01-28T20:26:51Z</dcterms:modified>
</cp:coreProperties>
</file>