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1" sheetId="1" r:id="rId1"/>
    <sheet name="Sheet2" sheetId="2" r:id="rId2"/>
  </sheets>
  <externalReferences>
    <externalReference r:id="rId3"/>
  </externalReferences>
  <definedNames>
    <definedName name="_xlnm._FilterDatabase" localSheetId="0" hidden="1">'FY21'!$A$3:$N$20</definedName>
    <definedName name="_xlnm.Print_Area" localSheetId="0">'FY21'!$A$1:$N$20</definedName>
    <definedName name="_xlnm.Print_Titles" localSheetId="0">'FY21'!$3:$3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I26" i="1"/>
  <c r="F26" i="1"/>
  <c r="E26" i="1"/>
  <c r="D26" i="1"/>
  <c r="C26" i="1"/>
  <c r="B26" i="1"/>
  <c r="N25" i="1"/>
  <c r="M25" i="1"/>
  <c r="L25" i="1"/>
  <c r="K25" i="1"/>
  <c r="J25" i="1"/>
  <c r="I25" i="1"/>
  <c r="F25" i="1"/>
  <c r="E25" i="1"/>
  <c r="D25" i="1"/>
  <c r="C25" i="1"/>
  <c r="B25" i="1"/>
  <c r="N24" i="1"/>
  <c r="M24" i="1"/>
  <c r="L24" i="1"/>
  <c r="K24" i="1"/>
  <c r="J24" i="1"/>
  <c r="I24" i="1"/>
  <c r="F24" i="1"/>
  <c r="E24" i="1"/>
  <c r="D24" i="1"/>
  <c r="C24" i="1"/>
  <c r="B24" i="1"/>
  <c r="N23" i="1"/>
  <c r="M23" i="1"/>
  <c r="L23" i="1"/>
  <c r="K23" i="1"/>
  <c r="J23" i="1"/>
  <c r="I23" i="1"/>
  <c r="F23" i="1"/>
  <c r="E23" i="1"/>
  <c r="D23" i="1"/>
  <c r="C23" i="1"/>
  <c r="B23" i="1"/>
  <c r="N22" i="1"/>
  <c r="M22" i="1"/>
  <c r="L22" i="1"/>
  <c r="K22" i="1"/>
  <c r="J22" i="1"/>
  <c r="I22" i="1"/>
  <c r="F22" i="1"/>
  <c r="E22" i="1"/>
  <c r="D22" i="1"/>
  <c r="C22" i="1"/>
  <c r="B22" i="1"/>
  <c r="N21" i="1"/>
  <c r="M21" i="1"/>
  <c r="L21" i="1"/>
  <c r="K21" i="1"/>
  <c r="J21" i="1"/>
  <c r="I21" i="1"/>
  <c r="F21" i="1"/>
  <c r="E21" i="1"/>
  <c r="D21" i="1"/>
  <c r="C21" i="1"/>
  <c r="B21" i="1"/>
  <c r="N20" i="1"/>
  <c r="M20" i="1"/>
  <c r="L20" i="1"/>
  <c r="K20" i="1"/>
  <c r="J20" i="1"/>
  <c r="I20" i="1"/>
  <c r="F20" i="1"/>
  <c r="E20" i="1"/>
  <c r="D20" i="1"/>
  <c r="C20" i="1"/>
  <c r="B20" i="1"/>
  <c r="N19" i="1"/>
  <c r="M19" i="1"/>
  <c r="L19" i="1"/>
  <c r="K19" i="1"/>
  <c r="J19" i="1"/>
  <c r="I19" i="1"/>
  <c r="F19" i="1"/>
  <c r="E19" i="1"/>
  <c r="D19" i="1"/>
  <c r="C19" i="1"/>
  <c r="B19" i="1"/>
  <c r="N18" i="1"/>
  <c r="M18" i="1"/>
  <c r="L18" i="1"/>
  <c r="K18" i="1"/>
  <c r="J18" i="1"/>
  <c r="I18" i="1"/>
  <c r="F18" i="1"/>
  <c r="E18" i="1"/>
  <c r="D18" i="1"/>
  <c r="C18" i="1"/>
  <c r="B18" i="1"/>
  <c r="N17" i="1"/>
  <c r="M17" i="1"/>
  <c r="L17" i="1"/>
  <c r="K17" i="1"/>
  <c r="J17" i="1"/>
  <c r="I17" i="1"/>
  <c r="F17" i="1"/>
  <c r="E17" i="1"/>
  <c r="D17" i="1"/>
  <c r="C17" i="1"/>
  <c r="B17" i="1"/>
  <c r="N16" i="1"/>
  <c r="M16" i="1"/>
  <c r="L16" i="1"/>
  <c r="K16" i="1"/>
  <c r="J16" i="1"/>
  <c r="I16" i="1"/>
  <c r="F16" i="1"/>
  <c r="E16" i="1"/>
  <c r="D16" i="1"/>
  <c r="C16" i="1"/>
  <c r="B16" i="1"/>
  <c r="N15" i="1"/>
  <c r="M15" i="1"/>
  <c r="L15" i="1"/>
  <c r="K15" i="1"/>
  <c r="J15" i="1"/>
  <c r="I15" i="1"/>
  <c r="F15" i="1"/>
  <c r="E15" i="1"/>
  <c r="D15" i="1"/>
  <c r="C15" i="1"/>
  <c r="B15" i="1"/>
  <c r="N14" i="1"/>
  <c r="M14" i="1"/>
  <c r="L14" i="1"/>
  <c r="K14" i="1"/>
  <c r="J14" i="1"/>
  <c r="I14" i="1"/>
  <c r="F14" i="1"/>
  <c r="E14" i="1"/>
  <c r="D14" i="1"/>
  <c r="C14" i="1"/>
  <c r="B14" i="1"/>
  <c r="N13" i="1"/>
  <c r="M13" i="1"/>
  <c r="L13" i="1"/>
  <c r="K13" i="1"/>
  <c r="J13" i="1"/>
  <c r="I13" i="1"/>
  <c r="F13" i="1"/>
  <c r="E13" i="1"/>
  <c r="D13" i="1"/>
  <c r="C13" i="1"/>
  <c r="B13" i="1"/>
  <c r="N12" i="1"/>
  <c r="M12" i="1"/>
  <c r="L12" i="1"/>
  <c r="K12" i="1"/>
  <c r="J12" i="1"/>
  <c r="I12" i="1"/>
  <c r="F12" i="1"/>
  <c r="E12" i="1"/>
  <c r="D12" i="1"/>
  <c r="C12" i="1"/>
  <c r="B12" i="1"/>
  <c r="N11" i="1"/>
  <c r="M11" i="1"/>
  <c r="L11" i="1"/>
  <c r="K11" i="1"/>
  <c r="J11" i="1"/>
  <c r="I11" i="1"/>
  <c r="F11" i="1"/>
  <c r="E11" i="1"/>
  <c r="D11" i="1"/>
  <c r="C11" i="1"/>
  <c r="B11" i="1"/>
  <c r="N10" i="1"/>
  <c r="M10" i="1"/>
  <c r="L10" i="1"/>
  <c r="K10" i="1"/>
  <c r="J10" i="1"/>
  <c r="I10" i="1"/>
  <c r="F10" i="1"/>
  <c r="E10" i="1"/>
  <c r="D10" i="1"/>
  <c r="C10" i="1"/>
  <c r="B10" i="1"/>
  <c r="N9" i="1"/>
  <c r="M9" i="1"/>
  <c r="L9" i="1"/>
  <c r="K9" i="1"/>
  <c r="J9" i="1"/>
  <c r="I9" i="1"/>
  <c r="F9" i="1"/>
  <c r="E9" i="1"/>
  <c r="D9" i="1"/>
  <c r="C9" i="1"/>
  <c r="B9" i="1"/>
  <c r="N8" i="1"/>
  <c r="M8" i="1"/>
  <c r="L8" i="1"/>
  <c r="K8" i="1"/>
  <c r="J8" i="1"/>
  <c r="I8" i="1"/>
  <c r="F8" i="1"/>
  <c r="E8" i="1"/>
  <c r="D8" i="1"/>
  <c r="C8" i="1"/>
  <c r="B8" i="1"/>
  <c r="N7" i="1"/>
  <c r="M7" i="1"/>
  <c r="L7" i="1"/>
  <c r="K7" i="1"/>
  <c r="J7" i="1"/>
  <c r="I7" i="1"/>
  <c r="F7" i="1"/>
  <c r="E7" i="1"/>
  <c r="D7" i="1"/>
  <c r="C7" i="1"/>
  <c r="B7" i="1"/>
  <c r="N6" i="1"/>
  <c r="M6" i="1"/>
  <c r="L6" i="1"/>
  <c r="K6" i="1"/>
  <c r="J6" i="1"/>
  <c r="I6" i="1"/>
  <c r="F6" i="1"/>
  <c r="E6" i="1"/>
  <c r="D6" i="1"/>
  <c r="C6" i="1"/>
  <c r="B6" i="1"/>
  <c r="N5" i="1"/>
  <c r="M5" i="1"/>
  <c r="L5" i="1"/>
  <c r="K5" i="1"/>
  <c r="J5" i="1"/>
  <c r="I5" i="1"/>
  <c r="F5" i="1"/>
  <c r="E5" i="1"/>
  <c r="D5" i="1"/>
  <c r="C5" i="1"/>
  <c r="B5" i="1"/>
  <c r="N4" i="1"/>
  <c r="M4" i="1"/>
  <c r="L4" i="1"/>
  <c r="K4" i="1"/>
  <c r="J4" i="1"/>
  <c r="I4" i="1"/>
  <c r="F4" i="1"/>
  <c r="E4" i="1"/>
  <c r="D4" i="1"/>
  <c r="C4" i="1"/>
  <c r="B4" i="1"/>
  <c r="G21" i="1" l="1"/>
  <c r="H4" i="1"/>
  <c r="G20" i="1"/>
  <c r="H11" i="1"/>
  <c r="G13" i="1"/>
  <c r="H17" i="1"/>
  <c r="H5" i="1"/>
  <c r="G9" i="1"/>
  <c r="G18" i="1"/>
  <c r="H7" i="1"/>
  <c r="H18" i="1"/>
  <c r="G5" i="1"/>
  <c r="H20" i="1"/>
  <c r="H26" i="1"/>
  <c r="H8" i="1"/>
  <c r="H16" i="1"/>
  <c r="H25" i="1"/>
  <c r="G7" i="1"/>
  <c r="G10" i="1"/>
  <c r="G24" i="1"/>
  <c r="H21" i="1"/>
  <c r="G17" i="1"/>
  <c r="A28" i="1"/>
  <c r="H9" i="1"/>
  <c r="H12" i="1"/>
  <c r="H14" i="1"/>
  <c r="H15" i="1"/>
  <c r="H23" i="1"/>
  <c r="G11" i="1"/>
  <c r="G16" i="1"/>
  <c r="H24" i="1"/>
  <c r="H13" i="1"/>
  <c r="H19" i="1"/>
  <c r="H22" i="1"/>
  <c r="H6" i="1"/>
  <c r="H10" i="1"/>
  <c r="G12" i="1"/>
  <c r="G22" i="1"/>
  <c r="G14" i="1"/>
  <c r="G4" i="1"/>
  <c r="G19" i="1"/>
  <c r="G25" i="1"/>
  <c r="G6" i="1"/>
  <c r="G8" i="1"/>
  <c r="G15" i="1"/>
  <c r="G23" i="1"/>
  <c r="G26" i="1"/>
</calcChain>
</file>

<file path=xl/sharedStrings.xml><?xml version="1.0" encoding="utf-8"?>
<sst xmlns="http://schemas.openxmlformats.org/spreadsheetml/2006/main" count="67" uniqueCount="65">
  <si>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</si>
  <si>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</si>
  <si>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</si>
  <si>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</si>
  <si>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</si>
  <si>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</si>
  <si>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</si>
  <si>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</si>
  <si>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</si>
  <si>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</si>
  <si>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</si>
  <si>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</si>
  <si>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</si>
  <si>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</si>
  <si>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</si>
  <si>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</si>
  <si>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21-D0733</t>
  </si>
  <si>
    <t>21-D0242</t>
  </si>
  <si>
    <t>19-D0253</t>
  </si>
  <si>
    <t>21-C1310</t>
  </si>
  <si>
    <t>20-C0029</t>
  </si>
  <si>
    <t>21-C1179</t>
  </si>
  <si>
    <t>21-C0815</t>
  </si>
  <si>
    <t>21-D0778</t>
  </si>
  <si>
    <t>20-C1342</t>
  </si>
  <si>
    <t>21-D0303</t>
  </si>
  <si>
    <t>Open Count</t>
  </si>
  <si>
    <t>huque@jlab.org</t>
  </si>
  <si>
    <t>fraites@jlab.org</t>
  </si>
  <si>
    <t>spark@jlab.org</t>
  </si>
  <si>
    <t>kwilson@jlab.org</t>
  </si>
  <si>
    <t>ckeith@jlab.org</t>
  </si>
  <si>
    <t>thilan@jlab.org</t>
  </si>
  <si>
    <t>csmith@jlab.org</t>
  </si>
  <si>
    <t>huratiak@jlab.org</t>
  </si>
  <si>
    <t>gciovati@jlab.org</t>
  </si>
  <si>
    <t>cperry@jlab.org</t>
  </si>
  <si>
    <t>mbevins@jlab.org</t>
  </si>
  <si>
    <t>laney@jlab.org</t>
  </si>
  <si>
    <t>gen@jlab.org</t>
  </si>
  <si>
    <t>jguo@jlab.org</t>
  </si>
  <si>
    <t>21-C1383</t>
  </si>
  <si>
    <t>21-D1425</t>
  </si>
  <si>
    <t>22-D0124</t>
  </si>
  <si>
    <t>21-D1439</t>
  </si>
  <si>
    <t>22-D0165</t>
  </si>
  <si>
    <t>22-D0679</t>
  </si>
  <si>
    <t>22-C0008</t>
  </si>
  <si>
    <t>18-C0326A</t>
  </si>
  <si>
    <t>22-D0066</t>
  </si>
  <si>
    <t>21-C1176</t>
  </si>
  <si>
    <t>21-D1483</t>
  </si>
  <si>
    <t>22-C0021</t>
  </si>
  <si>
    <t>21-C1532</t>
  </si>
  <si>
    <t>syang@jlab.org</t>
  </si>
  <si>
    <t>brianm@jlab.org</t>
  </si>
  <si>
    <t>jonesc@jlab.org</t>
  </si>
  <si>
    <t>edwards@jlab.org</t>
  </si>
  <si>
    <t>nelson@jlab.org</t>
  </si>
  <si>
    <t>cheng@jlab.org</t>
  </si>
  <si>
    <t>zorn@jlab.org</t>
  </si>
  <si>
    <t>wissler@jlab.org</t>
  </si>
  <si>
    <t>johnw@jlab.org</t>
  </si>
  <si>
    <t>jfast@jlab.org</t>
  </si>
  <si>
    <t>ritendra@jlab.org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</si>
</sst>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5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nfin\SUBCONTRACT%20POs\SUBCONTRACT%20POS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9"/>
      <sheetName val="FY10"/>
      <sheetName val="FY 11"/>
      <sheetName val="FY12"/>
      <sheetName val="FY13"/>
      <sheetName val="FY14"/>
      <sheetName val="Fy15"/>
      <sheetName val="FY16"/>
      <sheetName val="FY17"/>
      <sheetName val="FY18"/>
      <sheetName val="FY19"/>
      <sheetName val="FY20"/>
      <sheetName val="FY21"/>
      <sheetName val="FY22"/>
      <sheetName val="Sheet2"/>
      <sheetName val="Other POs to Watch"/>
      <sheetName val="SubK_PO_Status"/>
      <sheetName val="CP Upload"/>
      <sheetName val="Sheet1"/>
      <sheetName val="CER_SubK_PO_Status"/>
      <sheetName val="e-M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Thomas Jefferson National Accelerator Facility</v>
          </cell>
        </row>
        <row r="2">
          <cell r="A2" t="str">
            <v>Subcontract PO Status Export</v>
          </cell>
        </row>
        <row r="3">
          <cell r="A3" t="str">
            <v xml:space="preserve"> </v>
          </cell>
        </row>
        <row r="4">
          <cell r="A4" t="str">
            <v>P/O Number</v>
          </cell>
          <cell r="B4" t="str">
            <v>Release Number</v>
          </cell>
          <cell r="C4" t="str">
            <v>Type</v>
          </cell>
          <cell r="D4" t="str">
            <v>Buyer ID</v>
          </cell>
          <cell r="E4" t="str">
            <v>Buyer Name</v>
          </cell>
          <cell r="F4" t="str">
            <v>Vendor ID</v>
          </cell>
          <cell r="G4" t="str">
            <v>Vendor Name</v>
          </cell>
          <cell r="H4" t="str">
            <v>Status Type</v>
          </cell>
          <cell r="I4" t="str">
            <v>Status Description</v>
          </cell>
          <cell r="J4" t="str">
            <v>Line Extended Amount</v>
          </cell>
          <cell r="K4" t="str">
            <v>Received Amount</v>
          </cell>
          <cell r="L4" t="str">
            <v>Vouchered Amount</v>
          </cell>
          <cell r="M4" t="str">
            <v>Posted Amount</v>
          </cell>
          <cell r="N4" t="str">
            <v>Deliver To</v>
          </cell>
          <cell r="O4" t="str">
            <v>POC Primary</v>
          </cell>
          <cell r="P4" t="str">
            <v>POC Primary Email</v>
          </cell>
          <cell r="Q4" t="str">
            <v>POC_Alternate</v>
          </cell>
          <cell r="R4" t="str">
            <v>POC Alternete Email</v>
          </cell>
        </row>
        <row r="5">
          <cell r="A5" t="str">
            <v>06C0612011</v>
          </cell>
          <cell r="B5">
            <v>0</v>
          </cell>
          <cell r="C5" t="str">
            <v>S</v>
          </cell>
          <cell r="D5" t="str">
            <v>D9084</v>
          </cell>
          <cell r="E5" t="str">
            <v>TERESA DANFORTH</v>
          </cell>
          <cell r="F5" t="str">
            <v>DILARC</v>
          </cell>
          <cell r="G5" t="str">
            <v>DILLS ARCHITECTS PC</v>
          </cell>
          <cell r="H5" t="str">
            <v>S</v>
          </cell>
          <cell r="I5" t="str">
            <v>System Closed</v>
          </cell>
          <cell r="J5">
            <v>162281</v>
          </cell>
          <cell r="K5">
            <v>162281</v>
          </cell>
          <cell r="L5">
            <v>162281</v>
          </cell>
          <cell r="M5">
            <v>162281</v>
          </cell>
          <cell r="N5" t="str">
            <v xml:space="preserve"> </v>
          </cell>
        </row>
        <row r="6">
          <cell r="A6" t="str">
            <v>07-P1008A</v>
          </cell>
          <cell r="B6">
            <v>0</v>
          </cell>
          <cell r="C6" t="str">
            <v>S</v>
          </cell>
          <cell r="D6" t="str">
            <v>W3869</v>
          </cell>
          <cell r="E6" t="str">
            <v>SHARON WILLIAMS</v>
          </cell>
          <cell r="F6" t="str">
            <v>UNIREG</v>
          </cell>
          <cell r="G6" t="str">
            <v>UNIVERSITY OF REGINA</v>
          </cell>
          <cell r="H6" t="str">
            <v>S</v>
          </cell>
          <cell r="I6" t="str">
            <v>System Closed</v>
          </cell>
          <cell r="J6">
            <v>71333.289999999994</v>
          </cell>
          <cell r="K6">
            <v>71333.289999999994</v>
          </cell>
          <cell r="L6">
            <v>71333.289999999994</v>
          </cell>
          <cell r="M6">
            <v>71333.289999999994</v>
          </cell>
          <cell r="N6" t="str">
            <v>S WILLIAMS/T FRAITES/12H2</v>
          </cell>
        </row>
        <row r="7">
          <cell r="A7" t="str">
            <v>07-P1112</v>
          </cell>
          <cell r="B7">
            <v>0</v>
          </cell>
          <cell r="C7" t="str">
            <v>S</v>
          </cell>
          <cell r="D7" t="str">
            <v>W3869</v>
          </cell>
          <cell r="E7" t="str">
            <v>SHARON WILLIAMS</v>
          </cell>
          <cell r="F7" t="str">
            <v>UNICO3</v>
          </cell>
          <cell r="G7" t="str">
            <v>UNIVERSITY OF CONNECTICUT</v>
          </cell>
          <cell r="H7" t="str">
            <v>S</v>
          </cell>
          <cell r="I7" t="str">
            <v>System Closed</v>
          </cell>
          <cell r="J7">
            <v>91374</v>
          </cell>
          <cell r="K7">
            <v>91374</v>
          </cell>
          <cell r="L7">
            <v>91374</v>
          </cell>
          <cell r="M7">
            <v>91374</v>
          </cell>
          <cell r="N7" t="str">
            <v xml:space="preserve"> </v>
          </cell>
        </row>
        <row r="8">
          <cell r="A8" t="str">
            <v>07-P1135</v>
          </cell>
          <cell r="B8">
            <v>0</v>
          </cell>
          <cell r="C8" t="str">
            <v>S</v>
          </cell>
          <cell r="D8" t="str">
            <v>W3869</v>
          </cell>
          <cell r="E8" t="str">
            <v>SHARON WILLIAMS</v>
          </cell>
          <cell r="F8" t="str">
            <v>IDASTA</v>
          </cell>
          <cell r="G8" t="str">
            <v>IDAHO STATE UNIVERSITY</v>
          </cell>
          <cell r="H8" t="str">
            <v>S</v>
          </cell>
          <cell r="I8" t="str">
            <v>System Closed</v>
          </cell>
          <cell r="J8">
            <v>64545</v>
          </cell>
          <cell r="K8">
            <v>64545</v>
          </cell>
          <cell r="L8">
            <v>64545</v>
          </cell>
          <cell r="M8">
            <v>64545</v>
          </cell>
          <cell r="N8" t="str">
            <v>D LEARY/M MESTAYER/12H</v>
          </cell>
        </row>
        <row r="9">
          <cell r="A9" t="str">
            <v>07-P1801</v>
          </cell>
          <cell r="B9">
            <v>0</v>
          </cell>
          <cell r="C9" t="str">
            <v>S</v>
          </cell>
          <cell r="D9" t="str">
            <v>W3869</v>
          </cell>
          <cell r="E9" t="str">
            <v>SHARON WILLIAMS</v>
          </cell>
          <cell r="F9" t="str">
            <v>CEA-SA</v>
          </cell>
          <cell r="G9" t="str">
            <v>CEA-SACLAY</v>
          </cell>
          <cell r="H9" t="str">
            <v>S</v>
          </cell>
          <cell r="I9" t="str">
            <v>System Closed</v>
          </cell>
          <cell r="J9">
            <v>88536</v>
          </cell>
          <cell r="K9">
            <v>88536</v>
          </cell>
          <cell r="L9">
            <v>88536</v>
          </cell>
          <cell r="M9">
            <v>88536</v>
          </cell>
          <cell r="N9" t="str">
            <v xml:space="preserve"> </v>
          </cell>
        </row>
        <row r="10">
          <cell r="A10" t="str">
            <v>07-P2266</v>
          </cell>
          <cell r="B10">
            <v>0</v>
          </cell>
          <cell r="C10" t="str">
            <v>S</v>
          </cell>
          <cell r="D10" t="str">
            <v>W3869</v>
          </cell>
          <cell r="E10" t="str">
            <v>SHARON WILLIAMS</v>
          </cell>
          <cell r="F10" t="str">
            <v>UNIPEN</v>
          </cell>
          <cell r="G10" t="str">
            <v>UNIVERSITY OF PENNSYLVANI</v>
          </cell>
          <cell r="H10" t="str">
            <v>S</v>
          </cell>
          <cell r="I10" t="str">
            <v>System Closed</v>
          </cell>
          <cell r="J10">
            <v>92299</v>
          </cell>
          <cell r="K10">
            <v>92299</v>
          </cell>
          <cell r="L10">
            <v>92299</v>
          </cell>
          <cell r="M10">
            <v>92299</v>
          </cell>
          <cell r="N10" t="str">
            <v xml:space="preserve"> </v>
          </cell>
        </row>
        <row r="11">
          <cell r="A11" t="str">
            <v>07C0366006</v>
          </cell>
          <cell r="B11">
            <v>0</v>
          </cell>
          <cell r="C11" t="str">
            <v>S</v>
          </cell>
          <cell r="D11" t="str">
            <v>D9084</v>
          </cell>
          <cell r="E11" t="str">
            <v>TERESA DANFORTH</v>
          </cell>
          <cell r="F11" t="str">
            <v>ALPHAC</v>
          </cell>
          <cell r="G11" t="str">
            <v>ALPHA CONST.&amp; ENGINEERING</v>
          </cell>
          <cell r="H11" t="str">
            <v>S</v>
          </cell>
          <cell r="I11" t="str">
            <v>System Closed</v>
          </cell>
          <cell r="J11">
            <v>502815</v>
          </cell>
          <cell r="K11">
            <v>502815</v>
          </cell>
          <cell r="L11">
            <v>502815</v>
          </cell>
          <cell r="M11">
            <v>502815</v>
          </cell>
          <cell r="N11" t="str">
            <v xml:space="preserve"> </v>
          </cell>
        </row>
        <row r="12">
          <cell r="A12" t="str">
            <v>07C0366010</v>
          </cell>
          <cell r="B12">
            <v>0</v>
          </cell>
          <cell r="C12" t="str">
            <v>S</v>
          </cell>
          <cell r="D12" t="str">
            <v>D9084</v>
          </cell>
          <cell r="E12" t="str">
            <v>TERESA DANFORTH</v>
          </cell>
          <cell r="F12" t="str">
            <v>ALPHAC</v>
          </cell>
          <cell r="G12" t="str">
            <v>ALPHA CONST.&amp; ENGINEERING</v>
          </cell>
          <cell r="H12" t="str">
            <v>S</v>
          </cell>
          <cell r="I12" t="str">
            <v>System Closed</v>
          </cell>
          <cell r="J12">
            <v>857160.01</v>
          </cell>
          <cell r="K12">
            <v>857160</v>
          </cell>
          <cell r="L12">
            <v>857160</v>
          </cell>
          <cell r="M12">
            <v>857160</v>
          </cell>
          <cell r="N12" t="str">
            <v xml:space="preserve"> </v>
          </cell>
        </row>
        <row r="13">
          <cell r="A13" t="str">
            <v>07C0366012</v>
          </cell>
          <cell r="B13">
            <v>0</v>
          </cell>
          <cell r="C13" t="str">
            <v>S</v>
          </cell>
          <cell r="D13" t="str">
            <v>D9084</v>
          </cell>
          <cell r="E13" t="str">
            <v>TERESA DANFORTH</v>
          </cell>
          <cell r="F13" t="str">
            <v>ALPHAC</v>
          </cell>
          <cell r="G13" t="str">
            <v>ALPHA CONST.&amp; ENGINEERING</v>
          </cell>
          <cell r="H13" t="str">
            <v>S</v>
          </cell>
          <cell r="I13" t="str">
            <v>System Closed</v>
          </cell>
          <cell r="J13">
            <v>192819</v>
          </cell>
          <cell r="K13">
            <v>192819</v>
          </cell>
          <cell r="L13">
            <v>192819</v>
          </cell>
          <cell r="M13">
            <v>192819</v>
          </cell>
          <cell r="N13" t="str">
            <v xml:space="preserve"> </v>
          </cell>
        </row>
        <row r="14">
          <cell r="A14" t="str">
            <v>07C0366013</v>
          </cell>
          <cell r="B14">
            <v>0</v>
          </cell>
          <cell r="C14" t="str">
            <v>S</v>
          </cell>
          <cell r="D14" t="str">
            <v>D9084</v>
          </cell>
          <cell r="E14" t="str">
            <v>TERESA DANFORTH</v>
          </cell>
          <cell r="F14" t="str">
            <v>ALPHAC</v>
          </cell>
          <cell r="G14" t="str">
            <v>ALPHA CONST.&amp; ENGINEERING</v>
          </cell>
          <cell r="H14" t="str">
            <v>S</v>
          </cell>
          <cell r="I14" t="str">
            <v>System Closed</v>
          </cell>
          <cell r="J14">
            <v>507075.43</v>
          </cell>
          <cell r="K14">
            <v>507075.43</v>
          </cell>
          <cell r="L14">
            <v>507075.43</v>
          </cell>
          <cell r="M14">
            <v>507075.43</v>
          </cell>
          <cell r="N14" t="str">
            <v xml:space="preserve"> </v>
          </cell>
        </row>
        <row r="15">
          <cell r="A15" t="str">
            <v>07C0366027</v>
          </cell>
          <cell r="B15">
            <v>0</v>
          </cell>
          <cell r="C15" t="str">
            <v>S</v>
          </cell>
          <cell r="D15" t="str">
            <v>D9084</v>
          </cell>
          <cell r="E15" t="str">
            <v>TERESA DANFORTH</v>
          </cell>
          <cell r="F15" t="str">
            <v>ALPHAC</v>
          </cell>
          <cell r="G15" t="str">
            <v>ALPHA CONST.&amp; ENGINEERING</v>
          </cell>
          <cell r="H15" t="str">
            <v>S</v>
          </cell>
          <cell r="I15" t="str">
            <v>System Closed</v>
          </cell>
          <cell r="J15">
            <v>53963.41</v>
          </cell>
          <cell r="K15">
            <v>53963.41</v>
          </cell>
          <cell r="L15">
            <v>53963.41</v>
          </cell>
          <cell r="M15">
            <v>53963.41</v>
          </cell>
          <cell r="N15" t="str">
            <v xml:space="preserve"> </v>
          </cell>
        </row>
        <row r="16">
          <cell r="A16" t="str">
            <v>07C0366033</v>
          </cell>
          <cell r="B16">
            <v>0</v>
          </cell>
          <cell r="C16" t="str">
            <v>S</v>
          </cell>
          <cell r="D16" t="str">
            <v>D9084</v>
          </cell>
          <cell r="E16" t="str">
            <v>TERESA DANFORTH</v>
          </cell>
          <cell r="F16" t="str">
            <v>ALPHAC</v>
          </cell>
          <cell r="G16" t="str">
            <v>ALPHA CONST.&amp; ENGINEERING</v>
          </cell>
          <cell r="H16" t="str">
            <v>S</v>
          </cell>
          <cell r="I16" t="str">
            <v>System Closed</v>
          </cell>
          <cell r="J16">
            <v>75867.53</v>
          </cell>
          <cell r="K16">
            <v>75867.53</v>
          </cell>
          <cell r="L16">
            <v>75867.53</v>
          </cell>
          <cell r="M16">
            <v>75867.53</v>
          </cell>
          <cell r="N16" t="str">
            <v xml:space="preserve"> </v>
          </cell>
        </row>
        <row r="17">
          <cell r="A17" t="str">
            <v>08-A0592</v>
          </cell>
          <cell r="B17">
            <v>0</v>
          </cell>
          <cell r="C17" t="str">
            <v>S</v>
          </cell>
          <cell r="D17" t="str">
            <v>L5965</v>
          </cell>
          <cell r="E17" t="str">
            <v>DANNY LLOYD</v>
          </cell>
          <cell r="F17" t="str">
            <v>MAGTEC</v>
          </cell>
          <cell r="G17" t="str">
            <v>MAGTEC ENGINEERING INC</v>
          </cell>
          <cell r="H17" t="str">
            <v>S</v>
          </cell>
          <cell r="I17" t="str">
            <v>System Closed</v>
          </cell>
          <cell r="J17">
            <v>386615.95</v>
          </cell>
          <cell r="K17">
            <v>386615.95</v>
          </cell>
          <cell r="L17">
            <v>386615.95</v>
          </cell>
          <cell r="M17">
            <v>386615.95</v>
          </cell>
          <cell r="N17" t="str">
            <v>D LLOYD/C RODE/12B</v>
          </cell>
        </row>
        <row r="18">
          <cell r="A18" t="str">
            <v>08-C1952A</v>
          </cell>
          <cell r="B18">
            <v>0</v>
          </cell>
          <cell r="C18" t="str">
            <v>S</v>
          </cell>
          <cell r="D18" t="str">
            <v>D9084</v>
          </cell>
          <cell r="E18" t="str">
            <v>TERESA DANFORTH</v>
          </cell>
          <cell r="F18" t="str">
            <v>EWINGC</v>
          </cell>
          <cell r="G18" t="str">
            <v>EWINGCOLE INC.</v>
          </cell>
          <cell r="H18" t="str">
            <v>S</v>
          </cell>
          <cell r="I18" t="str">
            <v>System Closed</v>
          </cell>
          <cell r="J18">
            <v>4326750.1399999997</v>
          </cell>
          <cell r="K18">
            <v>4326750.1399999997</v>
          </cell>
          <cell r="L18">
            <v>4326750.1399999997</v>
          </cell>
          <cell r="M18">
            <v>4326750.1399999997</v>
          </cell>
          <cell r="N18" t="str">
            <v xml:space="preserve"> </v>
          </cell>
        </row>
        <row r="19">
          <cell r="A19" t="str">
            <v>08-P0748</v>
          </cell>
          <cell r="B19">
            <v>0</v>
          </cell>
          <cell r="C19" t="str">
            <v>S</v>
          </cell>
          <cell r="D19" t="str">
            <v>W3869</v>
          </cell>
          <cell r="E19" t="str">
            <v>SHARON WILLIAMS</v>
          </cell>
          <cell r="F19" t="str">
            <v>UNIGLA</v>
          </cell>
          <cell r="G19" t="str">
            <v>UNIVERSITY OF GLASGOW</v>
          </cell>
          <cell r="H19" t="str">
            <v>S</v>
          </cell>
          <cell r="I19" t="str">
            <v>System Closed</v>
          </cell>
          <cell r="J19">
            <v>69500</v>
          </cell>
          <cell r="K19">
            <v>69500</v>
          </cell>
          <cell r="L19">
            <v>69500</v>
          </cell>
          <cell r="M19">
            <v>69500</v>
          </cell>
          <cell r="N19" t="str">
            <v>S WILLIAMS/T FRAITES/28D</v>
          </cell>
        </row>
        <row r="20">
          <cell r="A20" t="str">
            <v>08-P0863</v>
          </cell>
          <cell r="B20">
            <v>0</v>
          </cell>
          <cell r="C20" t="str">
            <v>S</v>
          </cell>
          <cell r="D20" t="str">
            <v>S7405</v>
          </cell>
          <cell r="E20" t="str">
            <v>WILLIAM SMALL</v>
          </cell>
          <cell r="F20" t="str">
            <v>SPACRY</v>
          </cell>
          <cell r="G20" t="str">
            <v>SPACE CRYOMAGNETICS LTD.</v>
          </cell>
          <cell r="H20" t="str">
            <v>S</v>
          </cell>
          <cell r="I20" t="str">
            <v>System Closed</v>
          </cell>
          <cell r="J20">
            <v>75000</v>
          </cell>
          <cell r="K20">
            <v>75000</v>
          </cell>
          <cell r="L20">
            <v>75000</v>
          </cell>
          <cell r="M20">
            <v>75000</v>
          </cell>
          <cell r="N20" t="str">
            <v xml:space="preserve"> </v>
          </cell>
        </row>
        <row r="21">
          <cell r="A21" t="str">
            <v>08-P1065</v>
          </cell>
          <cell r="B21">
            <v>0</v>
          </cell>
          <cell r="C21" t="str">
            <v>S</v>
          </cell>
          <cell r="D21" t="str">
            <v>W3869</v>
          </cell>
          <cell r="E21" t="str">
            <v>SHARON WILLIAMS</v>
          </cell>
          <cell r="F21" t="str">
            <v>COLOFW</v>
          </cell>
          <cell r="G21" t="str">
            <v>COLLEGE OF WILLIAM&amp; MARY</v>
          </cell>
          <cell r="H21" t="str">
            <v>S</v>
          </cell>
          <cell r="I21" t="str">
            <v>System Closed</v>
          </cell>
          <cell r="J21">
            <v>50000</v>
          </cell>
          <cell r="K21">
            <v>50000</v>
          </cell>
          <cell r="L21">
            <v>50000</v>
          </cell>
          <cell r="M21">
            <v>50000</v>
          </cell>
          <cell r="N21" t="str">
            <v>S WILLIAMS/LATIFA</v>
          </cell>
        </row>
        <row r="22">
          <cell r="A22" t="str">
            <v>08-P1415</v>
          </cell>
          <cell r="B22">
            <v>0</v>
          </cell>
          <cell r="C22" t="str">
            <v>S</v>
          </cell>
          <cell r="D22" t="str">
            <v>W3869</v>
          </cell>
          <cell r="E22" t="str">
            <v>SHARON WILLIAMS</v>
          </cell>
          <cell r="F22" t="str">
            <v>MICHIG</v>
          </cell>
          <cell r="G22" t="str">
            <v>MICHIGAN STATE UNIVERSITY</v>
          </cell>
          <cell r="H22" t="str">
            <v>S</v>
          </cell>
          <cell r="I22" t="str">
            <v>System Closed</v>
          </cell>
          <cell r="J22">
            <v>92543</v>
          </cell>
          <cell r="K22">
            <v>92543</v>
          </cell>
          <cell r="L22">
            <v>92543</v>
          </cell>
          <cell r="M22">
            <v>92543</v>
          </cell>
          <cell r="N22" t="str">
            <v xml:space="preserve"> </v>
          </cell>
        </row>
        <row r="23">
          <cell r="A23" t="str">
            <v>09-C0156</v>
          </cell>
          <cell r="B23">
            <v>0</v>
          </cell>
          <cell r="C23" t="str">
            <v>S</v>
          </cell>
          <cell r="D23" t="str">
            <v>D9084</v>
          </cell>
          <cell r="E23" t="str">
            <v>TERESA DANFORTH</v>
          </cell>
          <cell r="F23" t="str">
            <v>SBBALL</v>
          </cell>
          <cell r="G23" t="str">
            <v>S.B. BALLARD CONSTRUCTION</v>
          </cell>
          <cell r="H23" t="str">
            <v>S</v>
          </cell>
          <cell r="I23" t="str">
            <v>System Closed</v>
          </cell>
          <cell r="J23">
            <v>17002520.25</v>
          </cell>
          <cell r="K23">
            <v>17002520.260000002</v>
          </cell>
          <cell r="L23">
            <v>17002520.260000002</v>
          </cell>
          <cell r="M23">
            <v>17002520.260000002</v>
          </cell>
          <cell r="N23" t="str">
            <v>T DANFORTH/R YASKY/12C2</v>
          </cell>
        </row>
        <row r="24">
          <cell r="A24" t="str">
            <v>09-C1061</v>
          </cell>
          <cell r="B24">
            <v>0</v>
          </cell>
          <cell r="C24" t="str">
            <v>S</v>
          </cell>
          <cell r="D24" t="str">
            <v>T3153</v>
          </cell>
          <cell r="E24" t="str">
            <v>MELISSA TORRES</v>
          </cell>
          <cell r="F24" t="str">
            <v>RITCHI</v>
          </cell>
          <cell r="G24" t="str">
            <v>RITCHIE-CURBOW CONSTRUC</v>
          </cell>
          <cell r="H24" t="str">
            <v>S</v>
          </cell>
          <cell r="I24" t="str">
            <v>System Closed</v>
          </cell>
          <cell r="J24">
            <v>1609760</v>
          </cell>
          <cell r="K24">
            <v>1609760.49</v>
          </cell>
          <cell r="L24">
            <v>1609760</v>
          </cell>
          <cell r="M24">
            <v>1609760</v>
          </cell>
          <cell r="N24" t="str">
            <v xml:space="preserve"> </v>
          </cell>
        </row>
        <row r="25">
          <cell r="A25" t="str">
            <v>09-C1356A</v>
          </cell>
          <cell r="B25">
            <v>0</v>
          </cell>
          <cell r="C25" t="str">
            <v>S</v>
          </cell>
          <cell r="D25" t="str">
            <v>T3153</v>
          </cell>
          <cell r="E25" t="str">
            <v>MELISSA TORRES</v>
          </cell>
          <cell r="F25" t="str">
            <v>DJGINC</v>
          </cell>
          <cell r="G25" t="str">
            <v>DJG, INC.</v>
          </cell>
          <cell r="H25" t="str">
            <v>C</v>
          </cell>
          <cell r="I25" t="str">
            <v>Closed</v>
          </cell>
          <cell r="J25">
            <v>68903.27</v>
          </cell>
          <cell r="K25">
            <v>68903.27</v>
          </cell>
          <cell r="L25">
            <v>68903.27</v>
          </cell>
          <cell r="M25">
            <v>68903.27</v>
          </cell>
          <cell r="N25" t="str">
            <v xml:space="preserve"> </v>
          </cell>
        </row>
        <row r="26">
          <cell r="A26" t="str">
            <v>09-C1561</v>
          </cell>
          <cell r="B26">
            <v>0</v>
          </cell>
          <cell r="C26" t="str">
            <v>S</v>
          </cell>
          <cell r="D26" t="str">
            <v>T3153</v>
          </cell>
          <cell r="E26" t="str">
            <v>MELISSA TORRES</v>
          </cell>
          <cell r="F26" t="str">
            <v>SUNBAY</v>
          </cell>
          <cell r="G26" t="str">
            <v>SUN BAY CONTRACTING INC.</v>
          </cell>
          <cell r="H26" t="str">
            <v>S</v>
          </cell>
          <cell r="I26" t="str">
            <v>System Closed</v>
          </cell>
          <cell r="J26">
            <v>663371.01</v>
          </cell>
          <cell r="K26">
            <v>663371</v>
          </cell>
          <cell r="L26">
            <v>663371</v>
          </cell>
          <cell r="M26">
            <v>663371</v>
          </cell>
          <cell r="N26" t="str">
            <v xml:space="preserve"> </v>
          </cell>
        </row>
        <row r="27">
          <cell r="A27" t="str">
            <v>09-C1744</v>
          </cell>
          <cell r="B27">
            <v>0</v>
          </cell>
          <cell r="C27" t="str">
            <v>S</v>
          </cell>
          <cell r="D27" t="str">
            <v>L3135</v>
          </cell>
          <cell r="E27" t="str">
            <v>MITCHELL LANEY</v>
          </cell>
          <cell r="F27" t="str">
            <v>UNIREG</v>
          </cell>
          <cell r="G27" t="str">
            <v>UNIVERSITY OF REGINA</v>
          </cell>
          <cell r="H27" t="str">
            <v>S</v>
          </cell>
          <cell r="I27" t="str">
            <v>System Closed</v>
          </cell>
          <cell r="J27">
            <v>1469732.76</v>
          </cell>
          <cell r="K27">
            <v>1469732.76</v>
          </cell>
          <cell r="L27">
            <v>1469732.76</v>
          </cell>
          <cell r="M27">
            <v>1469732.76</v>
          </cell>
          <cell r="N27" t="str">
            <v xml:space="preserve"> </v>
          </cell>
        </row>
        <row r="28">
          <cell r="A28" t="str">
            <v>09-C1997</v>
          </cell>
          <cell r="B28">
            <v>0</v>
          </cell>
          <cell r="C28" t="str">
            <v>S</v>
          </cell>
          <cell r="D28" t="str">
            <v>T3153</v>
          </cell>
          <cell r="E28" t="str">
            <v>MELISSA TORRES</v>
          </cell>
          <cell r="F28" t="str">
            <v>RITCHI</v>
          </cell>
          <cell r="G28" t="str">
            <v>RITCHIE-CURBOW CONSTRUC</v>
          </cell>
          <cell r="H28" t="str">
            <v>S</v>
          </cell>
          <cell r="I28" t="str">
            <v>System Closed</v>
          </cell>
          <cell r="J28">
            <v>1544196.5</v>
          </cell>
          <cell r="K28">
            <v>1544196.5</v>
          </cell>
          <cell r="L28">
            <v>1544196.5</v>
          </cell>
          <cell r="M28">
            <v>1544196.5</v>
          </cell>
          <cell r="N28" t="str">
            <v xml:space="preserve"> </v>
          </cell>
        </row>
        <row r="29">
          <cell r="A29" t="str">
            <v>09-C2246</v>
          </cell>
          <cell r="B29">
            <v>0</v>
          </cell>
          <cell r="C29" t="str">
            <v>S</v>
          </cell>
          <cell r="D29" t="str">
            <v>T3153</v>
          </cell>
          <cell r="E29" t="str">
            <v>MELISSA TORRES</v>
          </cell>
          <cell r="F29" t="str">
            <v>RITCHI</v>
          </cell>
          <cell r="G29" t="str">
            <v>RITCHIE-CURBOW CONSTRUC</v>
          </cell>
          <cell r="H29" t="str">
            <v>S</v>
          </cell>
          <cell r="I29" t="str">
            <v>System Closed</v>
          </cell>
          <cell r="J29">
            <v>1957379.15</v>
          </cell>
          <cell r="K29">
            <v>1957379.15</v>
          </cell>
          <cell r="L29">
            <v>1957379.15</v>
          </cell>
          <cell r="M29">
            <v>1957379.15</v>
          </cell>
          <cell r="N29" t="str">
            <v xml:space="preserve"> </v>
          </cell>
        </row>
        <row r="30">
          <cell r="A30" t="str">
            <v>09-P1434</v>
          </cell>
          <cell r="B30">
            <v>0</v>
          </cell>
          <cell r="C30" t="str">
            <v>S</v>
          </cell>
          <cell r="D30" t="str">
            <v>W3869</v>
          </cell>
          <cell r="E30" t="str">
            <v>SHARON WILLIAMS</v>
          </cell>
          <cell r="F30" t="str">
            <v>COLOFW</v>
          </cell>
          <cell r="G30" t="str">
            <v>COLLEGE OF WILLIAM&amp; MARY</v>
          </cell>
          <cell r="H30" t="str">
            <v>S</v>
          </cell>
          <cell r="I30" t="str">
            <v>System Closed</v>
          </cell>
          <cell r="J30">
            <v>50000</v>
          </cell>
          <cell r="K30">
            <v>50000</v>
          </cell>
          <cell r="L30">
            <v>50000</v>
          </cell>
          <cell r="M30">
            <v>50000</v>
          </cell>
          <cell r="N30" t="str">
            <v xml:space="preserve"> </v>
          </cell>
        </row>
        <row r="31">
          <cell r="A31" t="str">
            <v>09-P1995</v>
          </cell>
          <cell r="B31">
            <v>0</v>
          </cell>
          <cell r="C31" t="str">
            <v>S</v>
          </cell>
          <cell r="D31" t="str">
            <v>G4532</v>
          </cell>
          <cell r="E31" t="str">
            <v>DENISE LEARY-STITH</v>
          </cell>
          <cell r="F31" t="str">
            <v>EWMULL</v>
          </cell>
          <cell r="G31" t="str">
            <v>E.W. MULLER CONTRACTOR</v>
          </cell>
          <cell r="H31" t="str">
            <v>S</v>
          </cell>
          <cell r="I31" t="str">
            <v>System Closed</v>
          </cell>
          <cell r="J31">
            <v>103221.8</v>
          </cell>
          <cell r="K31">
            <v>103221.8</v>
          </cell>
          <cell r="L31">
            <v>103221.8</v>
          </cell>
          <cell r="M31">
            <v>103221.8</v>
          </cell>
          <cell r="N31" t="str">
            <v xml:space="preserve"> </v>
          </cell>
        </row>
        <row r="32">
          <cell r="A32" t="str">
            <v>09-P2048</v>
          </cell>
          <cell r="B32">
            <v>0</v>
          </cell>
          <cell r="C32" t="str">
            <v>S</v>
          </cell>
          <cell r="D32" t="str">
            <v>W3869</v>
          </cell>
          <cell r="E32" t="str">
            <v>SHARON WILLIAMS</v>
          </cell>
          <cell r="F32" t="str">
            <v>ADVENE</v>
          </cell>
          <cell r="G32" t="str">
            <v>ADVANCED ENERGY SYSTEMS</v>
          </cell>
          <cell r="H32" t="str">
            <v>S</v>
          </cell>
          <cell r="I32" t="str">
            <v>System Closed</v>
          </cell>
          <cell r="J32">
            <v>99290</v>
          </cell>
          <cell r="K32">
            <v>99290</v>
          </cell>
          <cell r="L32">
            <v>99290</v>
          </cell>
          <cell r="M32">
            <v>99290</v>
          </cell>
          <cell r="N32" t="str">
            <v xml:space="preserve"> </v>
          </cell>
        </row>
        <row r="33">
          <cell r="A33" t="str">
            <v>09C0351202</v>
          </cell>
          <cell r="B33">
            <v>0</v>
          </cell>
          <cell r="C33" t="str">
            <v>S</v>
          </cell>
          <cell r="D33" t="str">
            <v>D9084</v>
          </cell>
          <cell r="E33" t="str">
            <v>TERESA DANFORTH</v>
          </cell>
          <cell r="F33" t="str">
            <v>NORSTA</v>
          </cell>
          <cell r="G33" t="str">
            <v>NORFOLK STATE UNIVERSITY</v>
          </cell>
          <cell r="H33" t="str">
            <v>S</v>
          </cell>
          <cell r="I33" t="str">
            <v>System Closed</v>
          </cell>
          <cell r="J33">
            <v>57937.14</v>
          </cell>
          <cell r="K33">
            <v>57937.14</v>
          </cell>
          <cell r="L33">
            <v>57937.14</v>
          </cell>
          <cell r="M33">
            <v>57937.14</v>
          </cell>
          <cell r="N33" t="str">
            <v xml:space="preserve"> </v>
          </cell>
        </row>
        <row r="34">
          <cell r="A34" t="str">
            <v>10-C0005</v>
          </cell>
          <cell r="B34">
            <v>0</v>
          </cell>
          <cell r="C34" t="str">
            <v>S</v>
          </cell>
          <cell r="D34" t="str">
            <v>T3153</v>
          </cell>
          <cell r="E34" t="str">
            <v>MELISSA TORRES</v>
          </cell>
          <cell r="F34" t="str">
            <v>HONEYW</v>
          </cell>
          <cell r="G34" t="str">
            <v>HONEYWELL INC.</v>
          </cell>
          <cell r="H34" t="str">
            <v>S</v>
          </cell>
          <cell r="I34" t="str">
            <v>System Closed</v>
          </cell>
          <cell r="J34">
            <v>152623</v>
          </cell>
          <cell r="K34">
            <v>152623</v>
          </cell>
          <cell r="L34">
            <v>152623</v>
          </cell>
          <cell r="M34">
            <v>152623</v>
          </cell>
          <cell r="N34" t="str">
            <v xml:space="preserve"> </v>
          </cell>
        </row>
        <row r="35">
          <cell r="A35" t="str">
            <v>10-C0126</v>
          </cell>
          <cell r="B35">
            <v>0</v>
          </cell>
          <cell r="C35" t="str">
            <v>S</v>
          </cell>
          <cell r="D35" t="str">
            <v>G4532</v>
          </cell>
          <cell r="E35" t="str">
            <v>DENISE LEARY-STITH</v>
          </cell>
          <cell r="F35" t="str">
            <v>HUDGIN</v>
          </cell>
          <cell r="G35" t="str">
            <v>HUDGINS CONTRACTING CORP.</v>
          </cell>
          <cell r="H35" t="str">
            <v>S</v>
          </cell>
          <cell r="I35" t="str">
            <v>System Closed</v>
          </cell>
          <cell r="J35">
            <v>1279637.21</v>
          </cell>
          <cell r="K35">
            <v>1279637.21</v>
          </cell>
          <cell r="L35">
            <v>1279637.21</v>
          </cell>
          <cell r="M35">
            <v>1279637.21</v>
          </cell>
          <cell r="N35" t="str">
            <v xml:space="preserve"> </v>
          </cell>
        </row>
        <row r="36">
          <cell r="A36" t="str">
            <v>10-C0143</v>
          </cell>
          <cell r="B36">
            <v>0</v>
          </cell>
          <cell r="C36" t="str">
            <v>S</v>
          </cell>
          <cell r="D36" t="str">
            <v>W3869</v>
          </cell>
          <cell r="E36" t="str">
            <v>SHARON WILLIAMS</v>
          </cell>
          <cell r="F36" t="str">
            <v>HUDGIN</v>
          </cell>
          <cell r="G36" t="str">
            <v>HUDGINS CONTRACTING CORP.</v>
          </cell>
          <cell r="H36" t="str">
            <v>S</v>
          </cell>
          <cell r="I36" t="str">
            <v>System Closed</v>
          </cell>
          <cell r="J36">
            <v>533843.05000000005</v>
          </cell>
          <cell r="K36">
            <v>533845.03</v>
          </cell>
          <cell r="L36">
            <v>533843.05000000005</v>
          </cell>
          <cell r="M36">
            <v>533843.05000000005</v>
          </cell>
          <cell r="N36" t="str">
            <v xml:space="preserve"> </v>
          </cell>
        </row>
        <row r="37">
          <cell r="A37" t="str">
            <v>10-C0162</v>
          </cell>
          <cell r="B37">
            <v>0</v>
          </cell>
          <cell r="C37" t="str">
            <v>S</v>
          </cell>
          <cell r="D37" t="str">
            <v>D9084</v>
          </cell>
          <cell r="E37" t="str">
            <v>TERESA DANFORTH</v>
          </cell>
          <cell r="F37" t="str">
            <v>MORTEN</v>
          </cell>
          <cell r="G37" t="str">
            <v>M. A. MORTENSON CO., INC.</v>
          </cell>
          <cell r="H37" t="str">
            <v>S</v>
          </cell>
          <cell r="I37" t="str">
            <v>System Closed</v>
          </cell>
          <cell r="J37">
            <v>61342616</v>
          </cell>
          <cell r="K37">
            <v>61342616</v>
          </cell>
          <cell r="L37">
            <v>61342616</v>
          </cell>
          <cell r="M37">
            <v>61342616</v>
          </cell>
          <cell r="N37" t="str">
            <v xml:space="preserve"> </v>
          </cell>
        </row>
        <row r="38">
          <cell r="A38" t="str">
            <v>10-C0211</v>
          </cell>
          <cell r="B38">
            <v>0</v>
          </cell>
          <cell r="C38" t="str">
            <v>S</v>
          </cell>
          <cell r="D38" t="str">
            <v>W3869</v>
          </cell>
          <cell r="E38" t="str">
            <v>SHARON WILLIAMS</v>
          </cell>
          <cell r="F38" t="str">
            <v>COLOFW</v>
          </cell>
          <cell r="G38" t="str">
            <v>COLLEGE OF WILLIAM&amp; MARY</v>
          </cell>
          <cell r="H38" t="str">
            <v>S</v>
          </cell>
          <cell r="I38" t="str">
            <v>System Closed</v>
          </cell>
          <cell r="J38">
            <v>461000</v>
          </cell>
          <cell r="K38">
            <v>461000</v>
          </cell>
          <cell r="L38">
            <v>461000</v>
          </cell>
          <cell r="M38">
            <v>461000</v>
          </cell>
          <cell r="N38" t="str">
            <v xml:space="preserve"> </v>
          </cell>
        </row>
        <row r="39">
          <cell r="A39" t="str">
            <v>10-C0362</v>
          </cell>
          <cell r="B39">
            <v>0</v>
          </cell>
          <cell r="C39" t="str">
            <v>S</v>
          </cell>
          <cell r="D39" t="str">
            <v>T3153</v>
          </cell>
          <cell r="E39" t="str">
            <v>MELISSA TORRES</v>
          </cell>
          <cell r="F39" t="str">
            <v>DEKIRB</v>
          </cell>
          <cell r="G39" t="str">
            <v>D.E. KIRBY, INC.</v>
          </cell>
          <cell r="H39" t="str">
            <v>S</v>
          </cell>
          <cell r="I39" t="str">
            <v>System Closed</v>
          </cell>
          <cell r="J39">
            <v>1783144</v>
          </cell>
          <cell r="K39">
            <v>1783144</v>
          </cell>
          <cell r="L39">
            <v>1783144</v>
          </cell>
          <cell r="M39">
            <v>1783144</v>
          </cell>
          <cell r="N39" t="str">
            <v xml:space="preserve"> </v>
          </cell>
        </row>
        <row r="40">
          <cell r="A40" t="str">
            <v>10-C0457</v>
          </cell>
          <cell r="B40">
            <v>0</v>
          </cell>
          <cell r="C40" t="str">
            <v>S</v>
          </cell>
          <cell r="D40" t="str">
            <v>W3869</v>
          </cell>
          <cell r="E40" t="str">
            <v>SHARON WILLIAMS</v>
          </cell>
          <cell r="F40" t="str">
            <v>RITCHI</v>
          </cell>
          <cell r="G40" t="str">
            <v>RITCHIE-CURBOW CONSTRUC</v>
          </cell>
          <cell r="H40" t="str">
            <v>S</v>
          </cell>
          <cell r="I40" t="str">
            <v>System Closed</v>
          </cell>
          <cell r="J40">
            <v>1990000</v>
          </cell>
          <cell r="K40">
            <v>1990000</v>
          </cell>
          <cell r="L40">
            <v>1990000</v>
          </cell>
          <cell r="M40">
            <v>1990000</v>
          </cell>
          <cell r="N40" t="str">
            <v xml:space="preserve"> </v>
          </cell>
        </row>
        <row r="41">
          <cell r="A41" t="str">
            <v>10-C0458</v>
          </cell>
          <cell r="B41">
            <v>0</v>
          </cell>
          <cell r="C41" t="str">
            <v>S</v>
          </cell>
          <cell r="D41" t="str">
            <v>W3869</v>
          </cell>
          <cell r="E41" t="str">
            <v>SHARON WILLIAMS</v>
          </cell>
          <cell r="F41" t="str">
            <v>YORKRI</v>
          </cell>
          <cell r="G41" t="str">
            <v>YORK RIVER ELECTRIC INC.</v>
          </cell>
          <cell r="H41" t="str">
            <v>S</v>
          </cell>
          <cell r="I41" t="str">
            <v>System Closed</v>
          </cell>
          <cell r="J41">
            <v>406009</v>
          </cell>
          <cell r="K41">
            <v>406009</v>
          </cell>
          <cell r="L41">
            <v>406009</v>
          </cell>
          <cell r="M41">
            <v>406009</v>
          </cell>
          <cell r="N41" t="str">
            <v xml:space="preserve"> </v>
          </cell>
        </row>
        <row r="42">
          <cell r="A42" t="str">
            <v>10-C0507A</v>
          </cell>
          <cell r="B42">
            <v>0</v>
          </cell>
          <cell r="C42" t="str">
            <v>S</v>
          </cell>
          <cell r="D42" t="str">
            <v>KOJONES</v>
          </cell>
          <cell r="E42" t="str">
            <v>KATHLEEN JONES</v>
          </cell>
          <cell r="F42" t="str">
            <v>INDIAN</v>
          </cell>
          <cell r="G42" t="str">
            <v>TRUSTEES OF INDIANA UNIVE</v>
          </cell>
          <cell r="H42" t="str">
            <v>S</v>
          </cell>
          <cell r="I42" t="str">
            <v>System Closed</v>
          </cell>
          <cell r="J42">
            <v>240928.21</v>
          </cell>
          <cell r="K42">
            <v>240928.21</v>
          </cell>
          <cell r="L42">
            <v>240928.21</v>
          </cell>
          <cell r="M42">
            <v>240928.21</v>
          </cell>
          <cell r="N42" t="str">
            <v xml:space="preserve"> </v>
          </cell>
        </row>
        <row r="43">
          <cell r="A43" t="str">
            <v>10-C0713</v>
          </cell>
          <cell r="B43">
            <v>0</v>
          </cell>
          <cell r="C43" t="str">
            <v>S</v>
          </cell>
          <cell r="D43" t="str">
            <v>G4532</v>
          </cell>
          <cell r="E43" t="str">
            <v>DENISE LEARY-STITH</v>
          </cell>
          <cell r="F43" t="str">
            <v>MALELE</v>
          </cell>
          <cell r="G43" t="str">
            <v>MALLORY ELECTRIC CO.</v>
          </cell>
          <cell r="H43" t="str">
            <v>S</v>
          </cell>
          <cell r="I43" t="str">
            <v>System Closed</v>
          </cell>
          <cell r="J43">
            <v>546475.93999999994</v>
          </cell>
          <cell r="K43">
            <v>546475.93999999994</v>
          </cell>
          <cell r="L43">
            <v>546475.93999999994</v>
          </cell>
          <cell r="M43">
            <v>546475.93999999994</v>
          </cell>
          <cell r="N43" t="str">
            <v>D LEARY/R YASKY-28G</v>
          </cell>
        </row>
        <row r="44">
          <cell r="A44" t="str">
            <v>10-C0757</v>
          </cell>
          <cell r="B44">
            <v>0</v>
          </cell>
          <cell r="C44" t="str">
            <v>S</v>
          </cell>
          <cell r="D44" t="str">
            <v>T3153</v>
          </cell>
          <cell r="E44" t="str">
            <v>MELISSA TORRES</v>
          </cell>
          <cell r="F44" t="str">
            <v>COUCON</v>
          </cell>
          <cell r="G44" t="str">
            <v>COURTHOUSE CONSTRUCTION</v>
          </cell>
          <cell r="H44" t="str">
            <v>S</v>
          </cell>
          <cell r="I44" t="str">
            <v>System Closed</v>
          </cell>
          <cell r="J44">
            <v>1445426</v>
          </cell>
          <cell r="K44">
            <v>1445426</v>
          </cell>
          <cell r="L44">
            <v>1445426</v>
          </cell>
          <cell r="M44">
            <v>1445426</v>
          </cell>
          <cell r="N44" t="str">
            <v xml:space="preserve"> </v>
          </cell>
        </row>
        <row r="45">
          <cell r="A45" t="str">
            <v>10-C1122A</v>
          </cell>
          <cell r="B45">
            <v>0</v>
          </cell>
          <cell r="C45" t="str">
            <v>S</v>
          </cell>
          <cell r="D45" t="str">
            <v>JARROD-A</v>
          </cell>
          <cell r="E45" t="str">
            <v>JARROD FITZPATRICK</v>
          </cell>
          <cell r="F45" t="str">
            <v>MICHIG</v>
          </cell>
          <cell r="G45" t="str">
            <v>MICHIGAN STATE UNIVERSITY</v>
          </cell>
          <cell r="H45" t="str">
            <v>S</v>
          </cell>
          <cell r="I45" t="str">
            <v>System Closed</v>
          </cell>
          <cell r="J45">
            <v>2677709.83</v>
          </cell>
          <cell r="K45">
            <v>2677709.83</v>
          </cell>
          <cell r="L45">
            <v>2677709.83</v>
          </cell>
          <cell r="M45">
            <v>2677709.83</v>
          </cell>
          <cell r="N45" t="str">
            <v xml:space="preserve"> </v>
          </cell>
        </row>
        <row r="46">
          <cell r="A46" t="str">
            <v>10-C1971</v>
          </cell>
          <cell r="B46">
            <v>0</v>
          </cell>
          <cell r="C46" t="str">
            <v>S</v>
          </cell>
          <cell r="D46" t="str">
            <v>T3153</v>
          </cell>
          <cell r="E46" t="str">
            <v>MELISSA TORRES</v>
          </cell>
          <cell r="F46" t="str">
            <v>DEKIRB</v>
          </cell>
          <cell r="G46" t="str">
            <v>D.E. KIRBY, INC.</v>
          </cell>
          <cell r="H46" t="str">
            <v>S</v>
          </cell>
          <cell r="I46" t="str">
            <v>System Closed</v>
          </cell>
          <cell r="J46">
            <v>2298797</v>
          </cell>
          <cell r="K46">
            <v>2298797</v>
          </cell>
          <cell r="L46">
            <v>2298797</v>
          </cell>
          <cell r="M46">
            <v>2298797</v>
          </cell>
          <cell r="N46" t="str">
            <v xml:space="preserve"> </v>
          </cell>
        </row>
        <row r="47">
          <cell r="A47" t="str">
            <v>10-C2279</v>
          </cell>
          <cell r="B47">
            <v>0</v>
          </cell>
          <cell r="C47" t="str">
            <v>S</v>
          </cell>
          <cell r="D47" t="str">
            <v>G4532</v>
          </cell>
          <cell r="E47" t="str">
            <v>DENISE LEARY-STITH</v>
          </cell>
          <cell r="F47" t="str">
            <v>PRETEC</v>
          </cell>
          <cell r="G47" t="str">
            <v>PREMIER TECHNOLOGY, INC.</v>
          </cell>
          <cell r="H47" t="str">
            <v>S</v>
          </cell>
          <cell r="I47" t="str">
            <v>System Closed</v>
          </cell>
          <cell r="J47">
            <v>188433.46</v>
          </cell>
          <cell r="K47">
            <v>188433.46</v>
          </cell>
          <cell r="L47">
            <v>188433.46</v>
          </cell>
          <cell r="M47">
            <v>188433.46</v>
          </cell>
          <cell r="N47" t="str">
            <v xml:space="preserve"> </v>
          </cell>
        </row>
        <row r="48">
          <cell r="A48" t="str">
            <v>10-C2282A</v>
          </cell>
          <cell r="B48">
            <v>0</v>
          </cell>
          <cell r="C48" t="str">
            <v>S</v>
          </cell>
          <cell r="D48" t="str">
            <v>D9084</v>
          </cell>
          <cell r="E48" t="str">
            <v>TERESA DANFORTH</v>
          </cell>
          <cell r="F48" t="str">
            <v>CORNER</v>
          </cell>
          <cell r="G48" t="str">
            <v>CORNERSTONE COMMISSIONING</v>
          </cell>
          <cell r="H48" t="str">
            <v>S</v>
          </cell>
          <cell r="I48" t="str">
            <v>System Closed</v>
          </cell>
          <cell r="J48">
            <v>308900.84999999998</v>
          </cell>
          <cell r="K48">
            <v>308900.84999999998</v>
          </cell>
          <cell r="L48">
            <v>308900.84999999998</v>
          </cell>
          <cell r="M48">
            <v>308900.84999999998</v>
          </cell>
          <cell r="N48" t="str">
            <v xml:space="preserve"> </v>
          </cell>
        </row>
        <row r="49">
          <cell r="A49" t="str">
            <v>10-C2689</v>
          </cell>
          <cell r="B49">
            <v>0</v>
          </cell>
          <cell r="C49" t="str">
            <v>S</v>
          </cell>
          <cell r="D49" t="str">
            <v>R2567</v>
          </cell>
          <cell r="E49" t="str">
            <v>BARBARA RICE</v>
          </cell>
          <cell r="F49" t="str">
            <v>IDASTA</v>
          </cell>
          <cell r="G49" t="str">
            <v>IDAHO STATE UNIVERSITY</v>
          </cell>
          <cell r="H49" t="str">
            <v>S</v>
          </cell>
          <cell r="I49" t="str">
            <v>System Closed</v>
          </cell>
          <cell r="J49">
            <v>141863.29999999999</v>
          </cell>
          <cell r="K49">
            <v>141863.29</v>
          </cell>
          <cell r="L49">
            <v>141863.29</v>
          </cell>
          <cell r="M49">
            <v>141863.29</v>
          </cell>
          <cell r="N49" t="str">
            <v xml:space="preserve"> </v>
          </cell>
        </row>
        <row r="50">
          <cell r="A50" t="str">
            <v>10-P0209</v>
          </cell>
          <cell r="B50">
            <v>0</v>
          </cell>
          <cell r="C50" t="str">
            <v>S</v>
          </cell>
          <cell r="D50" t="str">
            <v>CPOLK</v>
          </cell>
          <cell r="E50" t="str">
            <v>CHARLENE POLK</v>
          </cell>
          <cell r="F50" t="str">
            <v>OLDDO4</v>
          </cell>
          <cell r="G50" t="str">
            <v>OLD DOMINION UNIV. RESEAR</v>
          </cell>
          <cell r="H50" t="str">
            <v>S</v>
          </cell>
          <cell r="I50" t="str">
            <v>System Closed</v>
          </cell>
          <cell r="J50">
            <v>69332.740000000005</v>
          </cell>
          <cell r="K50">
            <v>69332.740000000005</v>
          </cell>
          <cell r="L50">
            <v>69332.740000000005</v>
          </cell>
          <cell r="M50">
            <v>69332.740000000005</v>
          </cell>
          <cell r="N50" t="str">
            <v xml:space="preserve"> </v>
          </cell>
        </row>
        <row r="51">
          <cell r="A51" t="str">
            <v>10-P0249</v>
          </cell>
          <cell r="B51">
            <v>0</v>
          </cell>
          <cell r="C51" t="str">
            <v>S</v>
          </cell>
          <cell r="D51" t="str">
            <v>CPOLK</v>
          </cell>
          <cell r="E51" t="str">
            <v>CHARLENE POLK</v>
          </cell>
          <cell r="F51" t="str">
            <v>NORSTA</v>
          </cell>
          <cell r="G51" t="str">
            <v>NORFOLK STATE UNIVERSITY</v>
          </cell>
          <cell r="H51" t="str">
            <v>S</v>
          </cell>
          <cell r="I51" t="str">
            <v>System Closed</v>
          </cell>
          <cell r="J51">
            <v>76000</v>
          </cell>
          <cell r="K51">
            <v>76000</v>
          </cell>
          <cell r="L51">
            <v>76000</v>
          </cell>
          <cell r="M51">
            <v>76000</v>
          </cell>
          <cell r="N51" t="str">
            <v xml:space="preserve"> </v>
          </cell>
        </row>
        <row r="52">
          <cell r="A52" t="str">
            <v>10C0418300</v>
          </cell>
          <cell r="B52">
            <v>0</v>
          </cell>
          <cell r="C52" t="str">
            <v>S</v>
          </cell>
          <cell r="D52" t="str">
            <v>T0681</v>
          </cell>
          <cell r="E52" t="str">
            <v>JULIE TYLER</v>
          </cell>
          <cell r="F52" t="str">
            <v>CNC</v>
          </cell>
          <cell r="G52" t="str">
            <v>CHRISTOPHER NEWPORT UNIV.</v>
          </cell>
          <cell r="H52" t="str">
            <v>S</v>
          </cell>
          <cell r="I52" t="str">
            <v>System Closed</v>
          </cell>
          <cell r="J52">
            <v>242625.93</v>
          </cell>
          <cell r="K52">
            <v>242625.93</v>
          </cell>
          <cell r="L52">
            <v>242625.93</v>
          </cell>
          <cell r="M52">
            <v>242625.93</v>
          </cell>
          <cell r="N52" t="str">
            <v xml:space="preserve"> </v>
          </cell>
        </row>
        <row r="53">
          <cell r="A53" t="str">
            <v>10C0503020</v>
          </cell>
          <cell r="B53">
            <v>0</v>
          </cell>
          <cell r="C53" t="str">
            <v>S</v>
          </cell>
          <cell r="D53" t="str">
            <v>G4532</v>
          </cell>
          <cell r="E53" t="str">
            <v>DENISE LEARY-STITH</v>
          </cell>
          <cell r="F53" t="str">
            <v>EWINGC</v>
          </cell>
          <cell r="G53" t="str">
            <v>EWINGCOLE INC.</v>
          </cell>
          <cell r="H53" t="str">
            <v>S</v>
          </cell>
          <cell r="I53" t="str">
            <v>System Closed</v>
          </cell>
          <cell r="J53">
            <v>83060</v>
          </cell>
          <cell r="K53">
            <v>83060</v>
          </cell>
          <cell r="L53">
            <v>83060</v>
          </cell>
          <cell r="M53">
            <v>83060</v>
          </cell>
          <cell r="N53" t="str">
            <v xml:space="preserve"> </v>
          </cell>
        </row>
        <row r="54">
          <cell r="A54" t="str">
            <v>10C2689200</v>
          </cell>
          <cell r="B54">
            <v>0</v>
          </cell>
          <cell r="C54" t="str">
            <v>S</v>
          </cell>
          <cell r="D54" t="str">
            <v>CPOLK-A</v>
          </cell>
          <cell r="E54" t="str">
            <v>CHARLENE POLK</v>
          </cell>
          <cell r="F54" t="str">
            <v>IDASTA</v>
          </cell>
          <cell r="G54" t="str">
            <v>IDAHO STATE UNIVERSITY</v>
          </cell>
          <cell r="H54" t="str">
            <v>S</v>
          </cell>
          <cell r="I54" t="str">
            <v>System Closed</v>
          </cell>
          <cell r="J54">
            <v>17680.97</v>
          </cell>
          <cell r="K54">
            <v>17680.97</v>
          </cell>
          <cell r="L54">
            <v>17680.97</v>
          </cell>
          <cell r="M54">
            <v>17680.97</v>
          </cell>
          <cell r="N54" t="str">
            <v xml:space="preserve"> </v>
          </cell>
        </row>
        <row r="55">
          <cell r="A55" t="str">
            <v>11-C0202</v>
          </cell>
          <cell r="B55">
            <v>0</v>
          </cell>
          <cell r="C55" t="str">
            <v>S</v>
          </cell>
          <cell r="D55" t="str">
            <v>KOJONES</v>
          </cell>
          <cell r="E55" t="str">
            <v>KATHLEEN JONES</v>
          </cell>
          <cell r="F55" t="str">
            <v>OLDDO4</v>
          </cell>
          <cell r="G55" t="str">
            <v>OLD DOMINION UNIV. RESEAR</v>
          </cell>
          <cell r="H55" t="str">
            <v>S</v>
          </cell>
          <cell r="I55" t="str">
            <v>System Closed</v>
          </cell>
          <cell r="J55">
            <v>587747.78</v>
          </cell>
          <cell r="K55">
            <v>587747.78</v>
          </cell>
          <cell r="L55">
            <v>587747.78</v>
          </cell>
          <cell r="M55">
            <v>587747.78</v>
          </cell>
          <cell r="N55" t="str">
            <v xml:space="preserve"> </v>
          </cell>
        </row>
        <row r="56">
          <cell r="A56" t="str">
            <v>11-C0358</v>
          </cell>
          <cell r="B56">
            <v>0</v>
          </cell>
          <cell r="C56" t="str">
            <v>S</v>
          </cell>
          <cell r="D56" t="str">
            <v>T3153</v>
          </cell>
          <cell r="E56" t="str">
            <v>MELISSA TORRES</v>
          </cell>
          <cell r="F56" t="str">
            <v>PIEHOI</v>
          </cell>
          <cell r="G56" t="str">
            <v>PIEDMONT HOIST &amp; CRANE, I</v>
          </cell>
          <cell r="H56" t="str">
            <v>S</v>
          </cell>
          <cell r="I56" t="str">
            <v>System Closed</v>
          </cell>
          <cell r="J56">
            <v>129641</v>
          </cell>
          <cell r="K56">
            <v>129641</v>
          </cell>
          <cell r="L56">
            <v>129641</v>
          </cell>
          <cell r="M56">
            <v>129641</v>
          </cell>
          <cell r="N56" t="str">
            <v xml:space="preserve"> </v>
          </cell>
        </row>
        <row r="57">
          <cell r="A57" t="str">
            <v>11-C1041</v>
          </cell>
          <cell r="B57">
            <v>0</v>
          </cell>
          <cell r="C57" t="str">
            <v>S</v>
          </cell>
          <cell r="D57" t="str">
            <v>T3153</v>
          </cell>
          <cell r="E57" t="str">
            <v>MELISSA TORRES</v>
          </cell>
          <cell r="F57" t="str">
            <v>DEKIRB</v>
          </cell>
          <cell r="G57" t="str">
            <v>D.E. KIRBY, INC.</v>
          </cell>
          <cell r="H57" t="str">
            <v>S</v>
          </cell>
          <cell r="I57" t="str">
            <v>System Closed</v>
          </cell>
          <cell r="J57">
            <v>734257</v>
          </cell>
          <cell r="K57">
            <v>734257</v>
          </cell>
          <cell r="L57">
            <v>734257</v>
          </cell>
          <cell r="M57">
            <v>734257</v>
          </cell>
          <cell r="N57" t="str">
            <v xml:space="preserve"> </v>
          </cell>
        </row>
        <row r="58">
          <cell r="A58" t="str">
            <v>11-C1226</v>
          </cell>
          <cell r="B58">
            <v>0</v>
          </cell>
          <cell r="C58" t="str">
            <v>S</v>
          </cell>
          <cell r="D58" t="str">
            <v>W3869</v>
          </cell>
          <cell r="E58" t="str">
            <v>SHARON WILLIAMS</v>
          </cell>
          <cell r="F58" t="str">
            <v>CLEAIR</v>
          </cell>
          <cell r="G58" t="str">
            <v>CLEAN AIR TECHNOLOGY</v>
          </cell>
          <cell r="H58" t="str">
            <v>S</v>
          </cell>
          <cell r="I58" t="str">
            <v>System Closed</v>
          </cell>
          <cell r="J58">
            <v>304246</v>
          </cell>
          <cell r="K58">
            <v>304246</v>
          </cell>
          <cell r="L58">
            <v>304246</v>
          </cell>
          <cell r="M58">
            <v>304246</v>
          </cell>
          <cell r="N58" t="str">
            <v xml:space="preserve"> </v>
          </cell>
        </row>
        <row r="59">
          <cell r="A59" t="str">
            <v>11-C1568</v>
          </cell>
          <cell r="B59">
            <v>0</v>
          </cell>
          <cell r="C59" t="str">
            <v>S</v>
          </cell>
          <cell r="D59" t="str">
            <v>CPOLK-A</v>
          </cell>
          <cell r="E59" t="str">
            <v>CHARLENE POLK</v>
          </cell>
          <cell r="F59" t="str">
            <v>YORKRI</v>
          </cell>
          <cell r="G59" t="str">
            <v>YORK RIVER ELECTRIC INC.</v>
          </cell>
          <cell r="H59" t="str">
            <v>S</v>
          </cell>
          <cell r="I59" t="str">
            <v>System Closed</v>
          </cell>
          <cell r="J59">
            <v>208758</v>
          </cell>
          <cell r="K59">
            <v>208758</v>
          </cell>
          <cell r="L59">
            <v>208758</v>
          </cell>
          <cell r="M59">
            <v>208758</v>
          </cell>
          <cell r="N59" t="str">
            <v xml:space="preserve"> </v>
          </cell>
        </row>
        <row r="60">
          <cell r="A60" t="str">
            <v>11-C1802</v>
          </cell>
          <cell r="B60">
            <v>0</v>
          </cell>
          <cell r="C60" t="str">
            <v>S</v>
          </cell>
          <cell r="D60" t="str">
            <v>L3135</v>
          </cell>
          <cell r="E60" t="str">
            <v>MITCHELL LANEY</v>
          </cell>
          <cell r="F60" t="str">
            <v>UNIVSO</v>
          </cell>
          <cell r="G60" t="str">
            <v>UNIV. OF SOUTHERN CALIFOR</v>
          </cell>
          <cell r="H60" t="str">
            <v>S</v>
          </cell>
          <cell r="I60" t="str">
            <v>System Closed</v>
          </cell>
          <cell r="J60">
            <v>158000</v>
          </cell>
          <cell r="K60">
            <v>158000</v>
          </cell>
          <cell r="L60">
            <v>158000</v>
          </cell>
          <cell r="M60">
            <v>158000</v>
          </cell>
          <cell r="N60" t="str">
            <v xml:space="preserve"> </v>
          </cell>
        </row>
        <row r="61">
          <cell r="A61" t="str">
            <v>11-C1841</v>
          </cell>
          <cell r="B61">
            <v>0</v>
          </cell>
          <cell r="C61" t="str">
            <v>S</v>
          </cell>
          <cell r="D61" t="str">
            <v>KOJONES</v>
          </cell>
          <cell r="E61" t="str">
            <v>KATHLEEN JONES</v>
          </cell>
          <cell r="F61" t="str">
            <v>IDASTA</v>
          </cell>
          <cell r="G61" t="str">
            <v>IDAHO STATE UNIVERSITY</v>
          </cell>
          <cell r="H61" t="str">
            <v>S</v>
          </cell>
          <cell r="I61" t="str">
            <v>System Closed</v>
          </cell>
          <cell r="J61">
            <v>576968.15</v>
          </cell>
          <cell r="K61">
            <v>576968.15</v>
          </cell>
          <cell r="L61">
            <v>576968.15</v>
          </cell>
          <cell r="M61">
            <v>576968.15</v>
          </cell>
          <cell r="N61" t="str">
            <v xml:space="preserve"> </v>
          </cell>
        </row>
        <row r="62">
          <cell r="A62" t="str">
            <v>11-C1871</v>
          </cell>
          <cell r="B62">
            <v>0</v>
          </cell>
          <cell r="C62" t="str">
            <v>S</v>
          </cell>
          <cell r="D62" t="str">
            <v>L3135</v>
          </cell>
          <cell r="E62" t="str">
            <v>MITCHELL LANEY</v>
          </cell>
          <cell r="F62" t="str">
            <v>MIT</v>
          </cell>
          <cell r="G62" t="str">
            <v>MASSACHUSETTS INST OF TEC</v>
          </cell>
          <cell r="H62" t="str">
            <v>S</v>
          </cell>
          <cell r="I62" t="str">
            <v>System Closed</v>
          </cell>
          <cell r="J62">
            <v>193321.29</v>
          </cell>
          <cell r="K62">
            <v>193321.29</v>
          </cell>
          <cell r="L62">
            <v>193321.29</v>
          </cell>
          <cell r="M62">
            <v>193321.29</v>
          </cell>
          <cell r="N62" t="str">
            <v xml:space="preserve"> </v>
          </cell>
        </row>
        <row r="63">
          <cell r="A63" t="str">
            <v>11-C2503</v>
          </cell>
          <cell r="B63">
            <v>0</v>
          </cell>
          <cell r="C63" t="str">
            <v>S</v>
          </cell>
          <cell r="D63" t="str">
            <v>D9084</v>
          </cell>
          <cell r="E63" t="str">
            <v>TERESA DANFORTH</v>
          </cell>
          <cell r="F63" t="str">
            <v>KONDA2</v>
          </cell>
          <cell r="G63" t="str">
            <v>ANATOLIY M. KONDRATENKO</v>
          </cell>
          <cell r="H63" t="str">
            <v>S</v>
          </cell>
          <cell r="I63" t="str">
            <v>System Closed</v>
          </cell>
          <cell r="J63">
            <v>200000</v>
          </cell>
          <cell r="K63">
            <v>200000</v>
          </cell>
          <cell r="L63">
            <v>200000</v>
          </cell>
          <cell r="M63">
            <v>200000</v>
          </cell>
          <cell r="N63" t="str">
            <v xml:space="preserve"> </v>
          </cell>
        </row>
        <row r="64">
          <cell r="A64" t="str">
            <v>11-C3079</v>
          </cell>
          <cell r="B64">
            <v>0</v>
          </cell>
          <cell r="C64" t="str">
            <v>S</v>
          </cell>
          <cell r="D64" t="str">
            <v>D9084</v>
          </cell>
          <cell r="E64" t="str">
            <v>TERESA DANFORTH</v>
          </cell>
          <cell r="F64" t="str">
            <v>FOLEY</v>
          </cell>
          <cell r="G64" t="str">
            <v xml:space="preserve">FOLEY MATERIAL HANDLING </v>
          </cell>
          <cell r="H64" t="str">
            <v>S</v>
          </cell>
          <cell r="I64" t="str">
            <v>System Closed</v>
          </cell>
          <cell r="J64">
            <v>536478</v>
          </cell>
          <cell r="K64">
            <v>536478</v>
          </cell>
          <cell r="L64">
            <v>536478</v>
          </cell>
          <cell r="M64">
            <v>536478</v>
          </cell>
          <cell r="N64" t="str">
            <v xml:space="preserve"> </v>
          </cell>
        </row>
        <row r="65">
          <cell r="A65" t="str">
            <v>11-C3123</v>
          </cell>
          <cell r="B65">
            <v>0</v>
          </cell>
          <cell r="C65" t="str">
            <v>S</v>
          </cell>
          <cell r="D65" t="str">
            <v>CPOLK-A</v>
          </cell>
          <cell r="E65" t="str">
            <v>CHARLENE POLK</v>
          </cell>
          <cell r="F65" t="str">
            <v>GIBIND</v>
          </cell>
          <cell r="G65" t="str">
            <v>GIBSON INDUSTRIAL INC.</v>
          </cell>
          <cell r="H65" t="str">
            <v>S</v>
          </cell>
          <cell r="I65" t="str">
            <v>System Closed</v>
          </cell>
          <cell r="J65">
            <v>164665</v>
          </cell>
          <cell r="K65">
            <v>164665</v>
          </cell>
          <cell r="L65">
            <v>164665</v>
          </cell>
          <cell r="M65">
            <v>164665</v>
          </cell>
          <cell r="N65" t="str">
            <v xml:space="preserve"> </v>
          </cell>
        </row>
        <row r="66">
          <cell r="A66" t="str">
            <v>11-F3077</v>
          </cell>
          <cell r="B66">
            <v>0</v>
          </cell>
          <cell r="C66" t="str">
            <v>S</v>
          </cell>
          <cell r="D66" t="str">
            <v>KOJONES</v>
          </cell>
          <cell r="E66" t="str">
            <v>KATHLEEN JONES</v>
          </cell>
          <cell r="F66" t="str">
            <v>FERMI</v>
          </cell>
          <cell r="G66" t="str">
            <v>FERMI RESEARCH ALLIANCE L</v>
          </cell>
          <cell r="H66" t="str">
            <v>S</v>
          </cell>
          <cell r="I66" t="str">
            <v>System Closed</v>
          </cell>
          <cell r="J66">
            <v>899915.71</v>
          </cell>
          <cell r="K66">
            <v>899915.71</v>
          </cell>
          <cell r="L66">
            <v>899915.71</v>
          </cell>
          <cell r="M66">
            <v>899915.71</v>
          </cell>
          <cell r="N66" t="str">
            <v xml:space="preserve"> </v>
          </cell>
        </row>
        <row r="67">
          <cell r="A67" t="str">
            <v>11-P0552</v>
          </cell>
          <cell r="B67">
            <v>0</v>
          </cell>
          <cell r="C67" t="str">
            <v>S</v>
          </cell>
          <cell r="D67" t="str">
            <v>CPOLK</v>
          </cell>
          <cell r="E67" t="str">
            <v>CHARLENE POLK</v>
          </cell>
          <cell r="F67" t="str">
            <v>OLDDO4</v>
          </cell>
          <cell r="G67" t="str">
            <v>OLD DOMINION UNIV. RESEAR</v>
          </cell>
          <cell r="H67" t="str">
            <v>S</v>
          </cell>
          <cell r="I67" t="str">
            <v>System Closed</v>
          </cell>
          <cell r="J67">
            <v>54712.24</v>
          </cell>
          <cell r="K67">
            <v>54712.24</v>
          </cell>
          <cell r="L67">
            <v>54712.24</v>
          </cell>
          <cell r="M67">
            <v>54712.24</v>
          </cell>
          <cell r="N67" t="str">
            <v xml:space="preserve"> </v>
          </cell>
        </row>
        <row r="68">
          <cell r="A68" t="str">
            <v>11-P1331</v>
          </cell>
          <cell r="B68">
            <v>0</v>
          </cell>
          <cell r="C68" t="str">
            <v>S</v>
          </cell>
          <cell r="D68" t="str">
            <v>CPOLK-A</v>
          </cell>
          <cell r="E68" t="str">
            <v>CHARLENE POLK</v>
          </cell>
          <cell r="F68" t="str">
            <v>THECAT</v>
          </cell>
          <cell r="G68" t="str">
            <v xml:space="preserve">THE CATHOLIC UNIVERSITY  </v>
          </cell>
          <cell r="H68" t="str">
            <v>S</v>
          </cell>
          <cell r="I68" t="str">
            <v>System Closed</v>
          </cell>
          <cell r="J68">
            <v>93100</v>
          </cell>
          <cell r="K68">
            <v>93100</v>
          </cell>
          <cell r="L68">
            <v>93100</v>
          </cell>
          <cell r="M68">
            <v>93100</v>
          </cell>
          <cell r="N68" t="str">
            <v xml:space="preserve"> </v>
          </cell>
        </row>
        <row r="69">
          <cell r="A69" t="str">
            <v>11-P1824</v>
          </cell>
          <cell r="B69">
            <v>0</v>
          </cell>
          <cell r="C69" t="str">
            <v>S</v>
          </cell>
          <cell r="D69" t="str">
            <v>CPOLK</v>
          </cell>
          <cell r="E69" t="str">
            <v>CHARLENE POLK</v>
          </cell>
          <cell r="F69" t="str">
            <v>CONVER</v>
          </cell>
          <cell r="G69" t="str">
            <v>CONVERGINT TECHNOLOGIES</v>
          </cell>
          <cell r="H69" t="str">
            <v>S</v>
          </cell>
          <cell r="I69" t="str">
            <v>System Closed</v>
          </cell>
          <cell r="J69">
            <v>97905.55</v>
          </cell>
          <cell r="K69">
            <v>97905.55</v>
          </cell>
          <cell r="L69">
            <v>97905.55</v>
          </cell>
          <cell r="M69">
            <v>97905.55</v>
          </cell>
          <cell r="N69" t="str">
            <v xml:space="preserve"> </v>
          </cell>
        </row>
        <row r="70">
          <cell r="A70" t="str">
            <v>11-P2121</v>
          </cell>
          <cell r="B70">
            <v>0</v>
          </cell>
          <cell r="C70" t="str">
            <v>S</v>
          </cell>
          <cell r="D70" t="str">
            <v>CPOLK</v>
          </cell>
          <cell r="E70" t="str">
            <v>CHARLENE POLK</v>
          </cell>
          <cell r="F70" t="str">
            <v>WASTEA</v>
          </cell>
          <cell r="G70" t="str">
            <v>WASTE ALLIANCE OF NORTH</v>
          </cell>
          <cell r="H70" t="str">
            <v>S</v>
          </cell>
          <cell r="I70" t="str">
            <v>System Closed</v>
          </cell>
          <cell r="J70">
            <v>94976</v>
          </cell>
          <cell r="K70">
            <v>94976</v>
          </cell>
          <cell r="L70">
            <v>94976</v>
          </cell>
          <cell r="M70">
            <v>94976</v>
          </cell>
          <cell r="N70" t="str">
            <v xml:space="preserve"> </v>
          </cell>
        </row>
        <row r="71">
          <cell r="A71" t="str">
            <v>11-P3001</v>
          </cell>
          <cell r="B71">
            <v>0</v>
          </cell>
          <cell r="C71" t="str">
            <v>S</v>
          </cell>
          <cell r="D71" t="str">
            <v>D9084</v>
          </cell>
          <cell r="E71" t="str">
            <v>TERESA DANFORTH</v>
          </cell>
          <cell r="F71" t="str">
            <v>LOCKWO</v>
          </cell>
          <cell r="G71" t="str">
            <v>LOCKWOOD BROTHERS INC</v>
          </cell>
          <cell r="H71" t="str">
            <v>S</v>
          </cell>
          <cell r="I71" t="str">
            <v>System Closed</v>
          </cell>
          <cell r="J71">
            <v>85470</v>
          </cell>
          <cell r="K71">
            <v>85470</v>
          </cell>
          <cell r="L71">
            <v>85470</v>
          </cell>
          <cell r="M71">
            <v>85470</v>
          </cell>
          <cell r="N71" t="str">
            <v xml:space="preserve"> </v>
          </cell>
        </row>
        <row r="72">
          <cell r="A72" t="str">
            <v>11-P3181</v>
          </cell>
          <cell r="B72">
            <v>0</v>
          </cell>
          <cell r="C72" t="str">
            <v>S</v>
          </cell>
          <cell r="D72" t="str">
            <v>CPOLK-A</v>
          </cell>
          <cell r="E72" t="str">
            <v>CHARLENE POLK</v>
          </cell>
          <cell r="F72" t="str">
            <v>SHIELD</v>
          </cell>
          <cell r="G72" t="str">
            <v>SHIELDS COMMUNICATIONS</v>
          </cell>
          <cell r="H72" t="str">
            <v>S</v>
          </cell>
          <cell r="I72" t="str">
            <v>System Closed</v>
          </cell>
          <cell r="J72">
            <v>109200</v>
          </cell>
          <cell r="K72">
            <v>109200</v>
          </cell>
          <cell r="L72">
            <v>109200</v>
          </cell>
          <cell r="M72">
            <v>109200</v>
          </cell>
          <cell r="N72" t="str">
            <v xml:space="preserve"> </v>
          </cell>
        </row>
        <row r="73">
          <cell r="A73" t="str">
            <v>11-P3399</v>
          </cell>
          <cell r="B73">
            <v>0</v>
          </cell>
          <cell r="C73" t="str">
            <v>S</v>
          </cell>
          <cell r="D73" t="str">
            <v>D9084</v>
          </cell>
          <cell r="E73" t="str">
            <v>TERESA DANFORTH</v>
          </cell>
          <cell r="F73" t="str">
            <v>WILMUL</v>
          </cell>
          <cell r="G73" t="str">
            <v>WILLIAMS, MULLEN, CLARK &amp;</v>
          </cell>
          <cell r="H73" t="str">
            <v>S</v>
          </cell>
          <cell r="I73" t="str">
            <v>System Closed</v>
          </cell>
          <cell r="J73">
            <v>56930.69</v>
          </cell>
          <cell r="K73">
            <v>56930.69</v>
          </cell>
          <cell r="L73">
            <v>56930.69</v>
          </cell>
          <cell r="M73">
            <v>56930.69</v>
          </cell>
          <cell r="N73" t="str">
            <v xml:space="preserve"> </v>
          </cell>
        </row>
        <row r="74">
          <cell r="A74" t="str">
            <v>11-V0704</v>
          </cell>
          <cell r="B74">
            <v>0</v>
          </cell>
          <cell r="C74" t="str">
            <v>S</v>
          </cell>
          <cell r="D74" t="str">
            <v>T3153</v>
          </cell>
          <cell r="E74" t="str">
            <v>MELISSA TORRES</v>
          </cell>
          <cell r="F74" t="str">
            <v>DEKIRB</v>
          </cell>
          <cell r="G74" t="str">
            <v>D.E. KIRBY, INC.</v>
          </cell>
          <cell r="H74" t="str">
            <v>S</v>
          </cell>
          <cell r="I74" t="str">
            <v>System Closed</v>
          </cell>
          <cell r="J74">
            <v>3424260.43</v>
          </cell>
          <cell r="K74">
            <v>3424260.43</v>
          </cell>
          <cell r="L74">
            <v>3424260.43</v>
          </cell>
          <cell r="M74">
            <v>3424260.43</v>
          </cell>
          <cell r="N74" t="str">
            <v xml:space="preserve"> </v>
          </cell>
        </row>
        <row r="75">
          <cell r="A75" t="str">
            <v>11A0009400</v>
          </cell>
          <cell r="B75">
            <v>0</v>
          </cell>
          <cell r="C75" t="str">
            <v>S</v>
          </cell>
          <cell r="D75" t="str">
            <v>T0681</v>
          </cell>
          <cell r="E75" t="str">
            <v>JULIE TYLER</v>
          </cell>
          <cell r="F75" t="str">
            <v>OLDDO4</v>
          </cell>
          <cell r="G75" t="str">
            <v>OLD DOMINION UNIV. RESEAR</v>
          </cell>
          <cell r="H75" t="str">
            <v>S</v>
          </cell>
          <cell r="I75" t="str">
            <v>System Closed</v>
          </cell>
          <cell r="J75">
            <v>250904.53</v>
          </cell>
          <cell r="K75">
            <v>250904.53</v>
          </cell>
          <cell r="L75">
            <v>250904.53</v>
          </cell>
          <cell r="M75">
            <v>250904.53</v>
          </cell>
          <cell r="N75" t="str">
            <v xml:space="preserve"> </v>
          </cell>
        </row>
        <row r="76">
          <cell r="A76" t="str">
            <v>11A0009401</v>
          </cell>
          <cell r="B76">
            <v>0</v>
          </cell>
          <cell r="C76" t="str">
            <v>S</v>
          </cell>
          <cell r="D76" t="str">
            <v>T0681</v>
          </cell>
          <cell r="E76" t="str">
            <v>JULIE TYLER</v>
          </cell>
          <cell r="F76" t="str">
            <v>OLDDO4</v>
          </cell>
          <cell r="G76" t="str">
            <v>OLD DOMINION UNIV. RESEAR</v>
          </cell>
          <cell r="H76" t="str">
            <v>S</v>
          </cell>
          <cell r="I76" t="str">
            <v>System Closed</v>
          </cell>
          <cell r="J76">
            <v>67500</v>
          </cell>
          <cell r="K76">
            <v>67500</v>
          </cell>
          <cell r="L76">
            <v>67500</v>
          </cell>
          <cell r="M76">
            <v>67500</v>
          </cell>
          <cell r="N76" t="str">
            <v>J TYLER/ T STEWART</v>
          </cell>
        </row>
        <row r="77">
          <cell r="A77" t="str">
            <v>11A0009500</v>
          </cell>
          <cell r="B77">
            <v>0</v>
          </cell>
          <cell r="C77" t="str">
            <v>S</v>
          </cell>
          <cell r="D77" t="str">
            <v>M9013</v>
          </cell>
          <cell r="E77" t="str">
            <v>CHRISTINA MCCLOUD</v>
          </cell>
          <cell r="F77" t="str">
            <v>OLDDO4</v>
          </cell>
          <cell r="G77" t="str">
            <v>OLD DOMINION UNIV. RESEAR</v>
          </cell>
          <cell r="H77" t="str">
            <v>S</v>
          </cell>
          <cell r="I77" t="str">
            <v>System Closed</v>
          </cell>
          <cell r="J77">
            <v>298702.93</v>
          </cell>
          <cell r="K77">
            <v>298702.93</v>
          </cell>
          <cell r="L77">
            <v>298702.93</v>
          </cell>
          <cell r="M77">
            <v>298702.93</v>
          </cell>
          <cell r="N77" t="str">
            <v>C MCCLOUD/T STEWART</v>
          </cell>
        </row>
        <row r="78">
          <cell r="A78" t="str">
            <v>11A0009602</v>
          </cell>
          <cell r="B78">
            <v>0</v>
          </cell>
          <cell r="C78" t="str">
            <v>S</v>
          </cell>
          <cell r="D78" t="str">
            <v>T3153</v>
          </cell>
          <cell r="E78" t="str">
            <v>MELISSA TORRES</v>
          </cell>
          <cell r="F78" t="str">
            <v>OLDDO4</v>
          </cell>
          <cell r="G78" t="str">
            <v>OLD DOMINION UNIV. RESEAR</v>
          </cell>
          <cell r="H78" t="str">
            <v>S</v>
          </cell>
          <cell r="I78" t="str">
            <v>System Closed</v>
          </cell>
          <cell r="J78">
            <v>281447.25</v>
          </cell>
          <cell r="K78">
            <v>281447.25</v>
          </cell>
          <cell r="L78">
            <v>281447.25</v>
          </cell>
          <cell r="M78">
            <v>281447.25</v>
          </cell>
          <cell r="N78" t="str">
            <v>M TORRES/T STEWART/12B</v>
          </cell>
        </row>
        <row r="79">
          <cell r="A79" t="str">
            <v>11C0023100</v>
          </cell>
          <cell r="B79">
            <v>0</v>
          </cell>
          <cell r="C79" t="str">
            <v>S</v>
          </cell>
          <cell r="D79" t="str">
            <v>CPOLK</v>
          </cell>
          <cell r="E79" t="str">
            <v>CHARLENE POLK</v>
          </cell>
          <cell r="F79" t="str">
            <v>W&amp;M</v>
          </cell>
          <cell r="G79" t="str">
            <v>COLLEGE OF WILLIAM &amp; MARY</v>
          </cell>
          <cell r="H79" t="str">
            <v>S</v>
          </cell>
          <cell r="I79" t="str">
            <v>System Closed</v>
          </cell>
          <cell r="J79">
            <v>503611.59</v>
          </cell>
          <cell r="K79">
            <v>503611.58</v>
          </cell>
          <cell r="L79">
            <v>503611.58</v>
          </cell>
          <cell r="M79">
            <v>503611.58</v>
          </cell>
          <cell r="N79" t="str">
            <v xml:space="preserve"> </v>
          </cell>
        </row>
        <row r="80">
          <cell r="A80" t="str">
            <v>11C0024100</v>
          </cell>
          <cell r="B80">
            <v>0</v>
          </cell>
          <cell r="C80" t="str">
            <v>S</v>
          </cell>
          <cell r="D80" t="str">
            <v>CPOLK</v>
          </cell>
          <cell r="E80" t="str">
            <v>CHARLENE POLK</v>
          </cell>
          <cell r="F80" t="str">
            <v>OLDDO4</v>
          </cell>
          <cell r="G80" t="str">
            <v>OLD DOMINION UNIV. RESEAR</v>
          </cell>
          <cell r="H80" t="str">
            <v>S</v>
          </cell>
          <cell r="I80" t="str">
            <v>System Closed</v>
          </cell>
          <cell r="J80">
            <v>1056583.6799999999</v>
          </cell>
          <cell r="K80">
            <v>1056583.6799999999</v>
          </cell>
          <cell r="L80">
            <v>1056583.6799999999</v>
          </cell>
          <cell r="M80">
            <v>1056583.6799999999</v>
          </cell>
          <cell r="N80" t="str">
            <v xml:space="preserve"> </v>
          </cell>
        </row>
        <row r="81">
          <cell r="A81" t="str">
            <v>11C0026100</v>
          </cell>
          <cell r="B81">
            <v>0</v>
          </cell>
          <cell r="C81" t="str">
            <v>S</v>
          </cell>
          <cell r="D81" t="str">
            <v>CPOLK</v>
          </cell>
          <cell r="E81" t="str">
            <v>CHARLENE POLK</v>
          </cell>
          <cell r="F81" t="str">
            <v>HAMUNI</v>
          </cell>
          <cell r="G81" t="str">
            <v>HAMPTON UNIVERSITY</v>
          </cell>
          <cell r="H81" t="str">
            <v>S</v>
          </cell>
          <cell r="I81" t="str">
            <v>System Closed</v>
          </cell>
          <cell r="J81">
            <v>388322.53</v>
          </cell>
          <cell r="K81">
            <v>388322.51</v>
          </cell>
          <cell r="L81">
            <v>388322.51</v>
          </cell>
          <cell r="M81">
            <v>388322.51</v>
          </cell>
          <cell r="N81" t="str">
            <v xml:space="preserve"> </v>
          </cell>
        </row>
        <row r="82">
          <cell r="A82" t="str">
            <v>11C0616300</v>
          </cell>
          <cell r="B82">
            <v>0</v>
          </cell>
          <cell r="C82" t="str">
            <v>S</v>
          </cell>
          <cell r="D82" t="str">
            <v>T0681</v>
          </cell>
          <cell r="E82" t="str">
            <v>JULIE TYLER</v>
          </cell>
          <cell r="F82" t="str">
            <v>FLOINT</v>
          </cell>
          <cell r="G82" t="str">
            <v>FLORIDA INTERNATIONAL UNV</v>
          </cell>
          <cell r="H82" t="str">
            <v>S</v>
          </cell>
          <cell r="I82" t="str">
            <v>System Closed</v>
          </cell>
          <cell r="J82">
            <v>127684.47</v>
          </cell>
          <cell r="K82">
            <v>127684.47</v>
          </cell>
          <cell r="L82">
            <v>127684.47</v>
          </cell>
          <cell r="M82">
            <v>127684.47</v>
          </cell>
          <cell r="N82" t="str">
            <v xml:space="preserve"> </v>
          </cell>
        </row>
        <row r="83">
          <cell r="A83" t="str">
            <v>11C1987002</v>
          </cell>
          <cell r="B83">
            <v>0</v>
          </cell>
          <cell r="C83" t="str">
            <v>S</v>
          </cell>
          <cell r="D83" t="str">
            <v>T3153</v>
          </cell>
          <cell r="E83" t="str">
            <v>MELISSA TORRES</v>
          </cell>
          <cell r="F83" t="str">
            <v>RANCOR</v>
          </cell>
          <cell r="G83" t="str">
            <v>RANCORN WILDMAN ARCHITECT</v>
          </cell>
          <cell r="H83" t="str">
            <v>S</v>
          </cell>
          <cell r="I83" t="str">
            <v>System Closed</v>
          </cell>
          <cell r="J83">
            <v>130202.99</v>
          </cell>
          <cell r="K83">
            <v>130202.99</v>
          </cell>
          <cell r="L83">
            <v>130202.99</v>
          </cell>
          <cell r="M83">
            <v>130202.99</v>
          </cell>
          <cell r="N83" t="str">
            <v xml:space="preserve"> </v>
          </cell>
        </row>
        <row r="84">
          <cell r="A84" t="str">
            <v>12-C0240</v>
          </cell>
          <cell r="B84">
            <v>0</v>
          </cell>
          <cell r="C84" t="str">
            <v>S</v>
          </cell>
          <cell r="D84" t="str">
            <v>W3869</v>
          </cell>
          <cell r="E84" t="str">
            <v>SHARON WILLIAMS</v>
          </cell>
          <cell r="F84" t="str">
            <v>WESTRO</v>
          </cell>
          <cell r="G84" t="str">
            <v>WEST ROOFING SYSTEMS,INC.</v>
          </cell>
          <cell r="H84" t="str">
            <v>S</v>
          </cell>
          <cell r="I84" t="str">
            <v>System Closed</v>
          </cell>
          <cell r="J84">
            <v>203451.9</v>
          </cell>
          <cell r="K84">
            <v>203451.9</v>
          </cell>
          <cell r="L84">
            <v>203451.9</v>
          </cell>
          <cell r="M84">
            <v>203451.9</v>
          </cell>
          <cell r="N84" t="str">
            <v xml:space="preserve"> </v>
          </cell>
        </row>
        <row r="85">
          <cell r="A85" t="str">
            <v>12-C0356</v>
          </cell>
          <cell r="B85">
            <v>0</v>
          </cell>
          <cell r="C85" t="str">
            <v>S</v>
          </cell>
          <cell r="D85" t="str">
            <v>D8434</v>
          </cell>
          <cell r="E85" t="str">
            <v>ALBERT DECHRISTOPHER</v>
          </cell>
          <cell r="F85" t="str">
            <v>LISTAI</v>
          </cell>
          <cell r="G85" t="str">
            <v>LISTA INTERNATIONAL CORP.</v>
          </cell>
          <cell r="H85" t="str">
            <v>S</v>
          </cell>
          <cell r="I85" t="str">
            <v>System Closed</v>
          </cell>
          <cell r="J85">
            <v>231780</v>
          </cell>
          <cell r="K85">
            <v>231780</v>
          </cell>
          <cell r="L85">
            <v>231780</v>
          </cell>
          <cell r="M85">
            <v>231780</v>
          </cell>
          <cell r="N85" t="str">
            <v>D FAZENBAKER/28G</v>
          </cell>
        </row>
        <row r="86">
          <cell r="A86" t="str">
            <v>12-C0559</v>
          </cell>
          <cell r="B86">
            <v>0</v>
          </cell>
          <cell r="C86" t="str">
            <v>S</v>
          </cell>
          <cell r="D86" t="str">
            <v>L3135</v>
          </cell>
          <cell r="E86" t="str">
            <v>MITCHELL LANEY</v>
          </cell>
          <cell r="F86" t="str">
            <v>MIT</v>
          </cell>
          <cell r="G86" t="str">
            <v>MASSACHUSETTS INST OF TEC</v>
          </cell>
          <cell r="H86" t="str">
            <v>C</v>
          </cell>
          <cell r="I86" t="str">
            <v>Closed</v>
          </cell>
          <cell r="J86">
            <v>69883.98</v>
          </cell>
          <cell r="K86">
            <v>69883.98</v>
          </cell>
          <cell r="L86">
            <v>69883.98</v>
          </cell>
          <cell r="M86">
            <v>69883.98</v>
          </cell>
          <cell r="N86" t="str">
            <v xml:space="preserve"> </v>
          </cell>
        </row>
        <row r="87">
          <cell r="A87" t="str">
            <v>12-C0643</v>
          </cell>
          <cell r="B87">
            <v>0</v>
          </cell>
          <cell r="C87" t="str">
            <v>S</v>
          </cell>
          <cell r="D87" t="str">
            <v>T3153</v>
          </cell>
          <cell r="E87" t="str">
            <v>MELISSA TORRES</v>
          </cell>
          <cell r="F87" t="str">
            <v>SCIAKY</v>
          </cell>
          <cell r="G87" t="str">
            <v>SCIAKY INC</v>
          </cell>
          <cell r="H87" t="str">
            <v>S</v>
          </cell>
          <cell r="I87" t="str">
            <v>System Closed</v>
          </cell>
          <cell r="J87">
            <v>163164</v>
          </cell>
          <cell r="K87">
            <v>163164</v>
          </cell>
          <cell r="L87">
            <v>163164</v>
          </cell>
          <cell r="M87">
            <v>163164</v>
          </cell>
          <cell r="N87" t="str">
            <v xml:space="preserve"> </v>
          </cell>
        </row>
        <row r="88">
          <cell r="A88" t="str">
            <v>12-C1577</v>
          </cell>
          <cell r="B88">
            <v>0</v>
          </cell>
          <cell r="C88" t="str">
            <v>S</v>
          </cell>
          <cell r="D88" t="str">
            <v>T3153</v>
          </cell>
          <cell r="E88" t="str">
            <v>MELISSA TORRES</v>
          </cell>
          <cell r="F88" t="str">
            <v>WARWIC</v>
          </cell>
          <cell r="G88" t="str">
            <v>WARWICK PLUMBING&amp;HEATING</v>
          </cell>
          <cell r="H88" t="str">
            <v>S</v>
          </cell>
          <cell r="I88" t="str">
            <v>System Closed</v>
          </cell>
          <cell r="J88">
            <v>2289579.5499999998</v>
          </cell>
          <cell r="K88">
            <v>2289579.5499999998</v>
          </cell>
          <cell r="L88">
            <v>2289579.5499999998</v>
          </cell>
          <cell r="M88">
            <v>2289579.5499999998</v>
          </cell>
          <cell r="N88" t="str">
            <v xml:space="preserve"> </v>
          </cell>
        </row>
        <row r="89">
          <cell r="A89" t="str">
            <v>12-C1608</v>
          </cell>
          <cell r="B89">
            <v>0</v>
          </cell>
          <cell r="C89" t="str">
            <v>S</v>
          </cell>
          <cell r="D89" t="str">
            <v>G4532</v>
          </cell>
          <cell r="E89" t="str">
            <v>DENISE LEARY-STITH</v>
          </cell>
          <cell r="F89" t="str">
            <v>CARREL</v>
          </cell>
          <cell r="G89" t="str">
            <v>CARR ELECTRICAL TECHNOLOG</v>
          </cell>
          <cell r="H89" t="str">
            <v>S</v>
          </cell>
          <cell r="I89" t="str">
            <v>System Closed</v>
          </cell>
          <cell r="J89">
            <v>227521</v>
          </cell>
          <cell r="K89">
            <v>227521</v>
          </cell>
          <cell r="L89">
            <v>227521</v>
          </cell>
          <cell r="M89">
            <v>227521</v>
          </cell>
          <cell r="N89" t="str">
            <v xml:space="preserve"> </v>
          </cell>
        </row>
        <row r="90">
          <cell r="A90" t="str">
            <v>12-C2037</v>
          </cell>
          <cell r="B90">
            <v>0</v>
          </cell>
          <cell r="C90" t="str">
            <v>S</v>
          </cell>
          <cell r="D90" t="str">
            <v>W3869</v>
          </cell>
          <cell r="E90" t="str">
            <v>SHARON WILLIAMS</v>
          </cell>
          <cell r="F90" t="str">
            <v>TAYENT</v>
          </cell>
          <cell r="G90" t="str">
            <v>TAYLOR ENTERPRISE, LLC</v>
          </cell>
          <cell r="H90" t="str">
            <v>S</v>
          </cell>
          <cell r="I90" t="str">
            <v>System Closed</v>
          </cell>
          <cell r="J90">
            <v>969484.67</v>
          </cell>
          <cell r="K90">
            <v>969484.64</v>
          </cell>
          <cell r="L90">
            <v>969484.64</v>
          </cell>
          <cell r="M90">
            <v>969484.64</v>
          </cell>
          <cell r="N90" t="str">
            <v xml:space="preserve"> </v>
          </cell>
        </row>
        <row r="91">
          <cell r="A91" t="str">
            <v>12-C2082</v>
          </cell>
          <cell r="B91">
            <v>0</v>
          </cell>
          <cell r="C91" t="str">
            <v>S</v>
          </cell>
          <cell r="D91" t="str">
            <v>T3153</v>
          </cell>
          <cell r="E91" t="str">
            <v>MELISSA TORRES</v>
          </cell>
          <cell r="F91" t="str">
            <v>SHOREL</v>
          </cell>
          <cell r="G91" t="str">
            <v>SHORELINE INDUSTRIES INC.</v>
          </cell>
          <cell r="H91" t="str">
            <v>S</v>
          </cell>
          <cell r="I91" t="str">
            <v>System Closed</v>
          </cell>
          <cell r="J91">
            <v>284304</v>
          </cell>
          <cell r="K91">
            <v>284304</v>
          </cell>
          <cell r="L91">
            <v>284304</v>
          </cell>
          <cell r="M91">
            <v>284304</v>
          </cell>
          <cell r="N91" t="str">
            <v xml:space="preserve"> </v>
          </cell>
        </row>
        <row r="92">
          <cell r="A92" t="str">
            <v>12-C2403</v>
          </cell>
          <cell r="B92">
            <v>0</v>
          </cell>
          <cell r="C92" t="str">
            <v>S</v>
          </cell>
          <cell r="D92" t="str">
            <v>W3869</v>
          </cell>
          <cell r="E92" t="str">
            <v>SHARON WILLIAMS</v>
          </cell>
          <cell r="F92" t="str">
            <v>WESTRO</v>
          </cell>
          <cell r="G92" t="str">
            <v>WEST ROOFING SYSTEMS,INC.</v>
          </cell>
          <cell r="H92" t="str">
            <v>S</v>
          </cell>
          <cell r="I92" t="str">
            <v>System Closed</v>
          </cell>
          <cell r="J92">
            <v>465072.03</v>
          </cell>
          <cell r="K92">
            <v>465072</v>
          </cell>
          <cell r="L92">
            <v>465072</v>
          </cell>
          <cell r="M92">
            <v>465072</v>
          </cell>
          <cell r="N92" t="str">
            <v xml:space="preserve"> </v>
          </cell>
        </row>
        <row r="93">
          <cell r="A93" t="str">
            <v>12-C2405</v>
          </cell>
          <cell r="B93">
            <v>0</v>
          </cell>
          <cell r="C93" t="str">
            <v>S</v>
          </cell>
          <cell r="D93" t="str">
            <v>L3135</v>
          </cell>
          <cell r="E93" t="str">
            <v>MITCHELL LANEY</v>
          </cell>
          <cell r="F93" t="str">
            <v>THECAT</v>
          </cell>
          <cell r="G93" t="str">
            <v xml:space="preserve">THE CATHOLIC UNIVERSITY  </v>
          </cell>
          <cell r="H93" t="str">
            <v>S</v>
          </cell>
          <cell r="I93" t="str">
            <v>System Closed</v>
          </cell>
          <cell r="J93">
            <v>61328.76</v>
          </cell>
          <cell r="K93">
            <v>61328.76</v>
          </cell>
          <cell r="L93">
            <v>61328.76</v>
          </cell>
          <cell r="M93">
            <v>61328.76</v>
          </cell>
          <cell r="N93" t="str">
            <v xml:space="preserve"> </v>
          </cell>
        </row>
        <row r="94">
          <cell r="A94" t="str">
            <v>12-C2448</v>
          </cell>
          <cell r="B94">
            <v>0</v>
          </cell>
          <cell r="C94" t="str">
            <v>S</v>
          </cell>
          <cell r="D94" t="str">
            <v>T3153</v>
          </cell>
          <cell r="E94" t="str">
            <v>MELISSA TORRES</v>
          </cell>
          <cell r="F94" t="str">
            <v>GIBIND</v>
          </cell>
          <cell r="G94" t="str">
            <v>GIBSON INDUSTRIAL INC.</v>
          </cell>
          <cell r="H94" t="str">
            <v>S</v>
          </cell>
          <cell r="I94" t="str">
            <v>System Closed</v>
          </cell>
          <cell r="J94">
            <v>285921.5</v>
          </cell>
          <cell r="K94">
            <v>285922</v>
          </cell>
          <cell r="L94">
            <v>285921.5</v>
          </cell>
          <cell r="M94">
            <v>285921.5</v>
          </cell>
          <cell r="N94" t="str">
            <v xml:space="preserve"> </v>
          </cell>
        </row>
        <row r="95">
          <cell r="A95" t="str">
            <v>12-C2672</v>
          </cell>
          <cell r="B95">
            <v>0</v>
          </cell>
          <cell r="C95" t="str">
            <v>S</v>
          </cell>
          <cell r="D95" t="str">
            <v>D9084</v>
          </cell>
          <cell r="E95" t="str">
            <v>TERESA DANFORTH</v>
          </cell>
          <cell r="F95" t="str">
            <v>OLDDO4</v>
          </cell>
          <cell r="G95" t="str">
            <v>OLD DOMINION UNIV. RESEAR</v>
          </cell>
          <cell r="H95" t="str">
            <v>S</v>
          </cell>
          <cell r="I95" t="str">
            <v>System Closed</v>
          </cell>
          <cell r="J95">
            <v>200000</v>
          </cell>
          <cell r="K95">
            <v>200000</v>
          </cell>
          <cell r="L95">
            <v>200000</v>
          </cell>
          <cell r="M95">
            <v>200000</v>
          </cell>
          <cell r="N95" t="str">
            <v xml:space="preserve"> </v>
          </cell>
        </row>
        <row r="96">
          <cell r="A96" t="str">
            <v>12-F1748A</v>
          </cell>
          <cell r="B96">
            <v>0</v>
          </cell>
          <cell r="C96" t="str">
            <v>S</v>
          </cell>
          <cell r="D96" t="str">
            <v>KOJONES</v>
          </cell>
          <cell r="E96" t="str">
            <v>KATHLEEN JONES</v>
          </cell>
          <cell r="F96" t="str">
            <v>FERMI</v>
          </cell>
          <cell r="G96" t="str">
            <v>FERMI RESEARCH ALLIANCE L</v>
          </cell>
          <cell r="H96" t="str">
            <v>S</v>
          </cell>
          <cell r="I96" t="str">
            <v>System Closed</v>
          </cell>
          <cell r="J96">
            <v>3012971.96</v>
          </cell>
          <cell r="K96">
            <v>3012971.96</v>
          </cell>
          <cell r="L96">
            <v>3012971.96</v>
          </cell>
          <cell r="M96">
            <v>3012971.96</v>
          </cell>
          <cell r="N96" t="str">
            <v>KO JONES/MARK WISEMAN</v>
          </cell>
        </row>
        <row r="97">
          <cell r="A97" t="str">
            <v>12-P0024</v>
          </cell>
          <cell r="B97">
            <v>0</v>
          </cell>
          <cell r="C97" t="str">
            <v>S</v>
          </cell>
          <cell r="D97" t="str">
            <v>W3869</v>
          </cell>
          <cell r="E97" t="str">
            <v>SHARON WILLIAMS</v>
          </cell>
          <cell r="F97" t="str">
            <v>APCOGR</v>
          </cell>
          <cell r="G97" t="str">
            <v>APCO GRAPHICS, INC.</v>
          </cell>
          <cell r="H97" t="str">
            <v>S</v>
          </cell>
          <cell r="I97" t="str">
            <v>System Closed</v>
          </cell>
          <cell r="J97">
            <v>102529.15</v>
          </cell>
          <cell r="K97">
            <v>102529.15</v>
          </cell>
          <cell r="L97">
            <v>102529.15</v>
          </cell>
          <cell r="M97">
            <v>102529.15</v>
          </cell>
          <cell r="N97" t="str">
            <v xml:space="preserve"> </v>
          </cell>
        </row>
        <row r="98">
          <cell r="A98" t="str">
            <v>12-P0416</v>
          </cell>
          <cell r="B98">
            <v>0</v>
          </cell>
          <cell r="C98" t="str">
            <v>S</v>
          </cell>
          <cell r="D98" t="str">
            <v>CPOLK-A</v>
          </cell>
          <cell r="E98" t="str">
            <v>CHARLENE POLK</v>
          </cell>
          <cell r="F98" t="str">
            <v>ASTURI</v>
          </cell>
          <cell r="G98" t="str">
            <v>ASTURIAN GROUP INC.</v>
          </cell>
          <cell r="H98" t="str">
            <v>S</v>
          </cell>
          <cell r="I98" t="str">
            <v>System Closed</v>
          </cell>
          <cell r="J98">
            <v>47935.01</v>
          </cell>
          <cell r="K98">
            <v>47935</v>
          </cell>
          <cell r="L98">
            <v>47935</v>
          </cell>
          <cell r="M98">
            <v>47935</v>
          </cell>
          <cell r="N98" t="str">
            <v xml:space="preserve"> </v>
          </cell>
        </row>
        <row r="99">
          <cell r="A99" t="str">
            <v>12-P0419</v>
          </cell>
          <cell r="B99">
            <v>0</v>
          </cell>
          <cell r="C99" t="str">
            <v>S</v>
          </cell>
          <cell r="D99" t="str">
            <v>CPOLK-A</v>
          </cell>
          <cell r="E99" t="str">
            <v>CHARLENE POLK</v>
          </cell>
          <cell r="F99" t="str">
            <v>WOGRUB</v>
          </cell>
          <cell r="G99" t="str">
            <v>W.O. GRUBB STEEL ERECTION</v>
          </cell>
          <cell r="H99" t="str">
            <v>S</v>
          </cell>
          <cell r="I99" t="str">
            <v>System Closed</v>
          </cell>
          <cell r="J99">
            <v>171836.74</v>
          </cell>
          <cell r="K99">
            <v>171836.73</v>
          </cell>
          <cell r="L99">
            <v>171836.73</v>
          </cell>
          <cell r="M99">
            <v>171836.73</v>
          </cell>
          <cell r="N99" t="str">
            <v xml:space="preserve"> </v>
          </cell>
        </row>
        <row r="100">
          <cell r="A100" t="str">
            <v>12-P1320</v>
          </cell>
          <cell r="B100">
            <v>0</v>
          </cell>
          <cell r="C100" t="str">
            <v>S</v>
          </cell>
          <cell r="D100" t="str">
            <v>W3869</v>
          </cell>
          <cell r="E100" t="str">
            <v>SHARON WILLIAMS</v>
          </cell>
          <cell r="F100" t="str">
            <v>UNIMAS</v>
          </cell>
          <cell r="G100" t="str">
            <v>UNIV OF MASSACHUSETTS</v>
          </cell>
          <cell r="H100" t="str">
            <v>C</v>
          </cell>
          <cell r="I100" t="str">
            <v>Closed</v>
          </cell>
          <cell r="J100">
            <v>56325.69</v>
          </cell>
          <cell r="K100">
            <v>56325.69</v>
          </cell>
          <cell r="L100">
            <v>56325.69</v>
          </cell>
          <cell r="M100">
            <v>56325.69</v>
          </cell>
          <cell r="N100" t="str">
            <v xml:space="preserve"> </v>
          </cell>
        </row>
        <row r="101">
          <cell r="A101" t="str">
            <v>12-P2509</v>
          </cell>
          <cell r="B101">
            <v>0</v>
          </cell>
          <cell r="C101" t="str">
            <v>S</v>
          </cell>
          <cell r="D101" t="str">
            <v>T3153</v>
          </cell>
          <cell r="E101" t="str">
            <v>MELISSA TORRES</v>
          </cell>
          <cell r="F101" t="str">
            <v>LOCKWO</v>
          </cell>
          <cell r="G101" t="str">
            <v>LOCKWOOD BROTHERS INC</v>
          </cell>
          <cell r="H101" t="str">
            <v>S</v>
          </cell>
          <cell r="I101" t="str">
            <v>System Closed</v>
          </cell>
          <cell r="J101">
            <v>146000</v>
          </cell>
          <cell r="K101">
            <v>146000</v>
          </cell>
          <cell r="L101">
            <v>146000</v>
          </cell>
          <cell r="M101">
            <v>146000</v>
          </cell>
          <cell r="N101" t="str">
            <v xml:space="preserve"> </v>
          </cell>
        </row>
        <row r="102">
          <cell r="A102" t="str">
            <v>12-V0235</v>
          </cell>
          <cell r="B102">
            <v>0</v>
          </cell>
          <cell r="C102" t="str">
            <v>S</v>
          </cell>
          <cell r="D102" t="str">
            <v>CPOLK-A</v>
          </cell>
          <cell r="E102" t="str">
            <v>CHARLENE POLK</v>
          </cell>
          <cell r="F102" t="str">
            <v>W&amp;M</v>
          </cell>
          <cell r="G102" t="str">
            <v>COLLEGE OF WILLIAM &amp; MARY</v>
          </cell>
          <cell r="H102" t="str">
            <v>S</v>
          </cell>
          <cell r="I102" t="str">
            <v>System Closed</v>
          </cell>
          <cell r="J102">
            <v>80000</v>
          </cell>
          <cell r="K102">
            <v>80000</v>
          </cell>
          <cell r="L102">
            <v>80000</v>
          </cell>
          <cell r="M102">
            <v>80000</v>
          </cell>
          <cell r="N102" t="str">
            <v xml:space="preserve"> </v>
          </cell>
        </row>
        <row r="103">
          <cell r="A103" t="str">
            <v>12C2405002</v>
          </cell>
          <cell r="B103">
            <v>0</v>
          </cell>
          <cell r="C103" t="str">
            <v>S</v>
          </cell>
          <cell r="D103" t="str">
            <v>T0681</v>
          </cell>
          <cell r="E103" t="str">
            <v>JULIE TYLER</v>
          </cell>
          <cell r="F103" t="str">
            <v>THECAT</v>
          </cell>
          <cell r="G103" t="str">
            <v xml:space="preserve">THE CATHOLIC UNIVERSITY  </v>
          </cell>
          <cell r="H103" t="str">
            <v>S</v>
          </cell>
          <cell r="I103" t="str">
            <v>System Closed</v>
          </cell>
          <cell r="J103">
            <v>80844.66</v>
          </cell>
          <cell r="K103">
            <v>80844.66</v>
          </cell>
          <cell r="L103">
            <v>80844.66</v>
          </cell>
          <cell r="M103">
            <v>80844.66</v>
          </cell>
          <cell r="N103" t="str">
            <v xml:space="preserve"> </v>
          </cell>
        </row>
        <row r="104">
          <cell r="A104" t="str">
            <v>12C2405003</v>
          </cell>
          <cell r="B104">
            <v>0</v>
          </cell>
          <cell r="C104" t="str">
            <v>S</v>
          </cell>
          <cell r="D104" t="str">
            <v>T0681</v>
          </cell>
          <cell r="E104" t="str">
            <v>JULIE TYLER</v>
          </cell>
          <cell r="F104" t="str">
            <v>THECAT</v>
          </cell>
          <cell r="G104" t="str">
            <v xml:space="preserve">THE CATHOLIC UNIVERSITY  </v>
          </cell>
          <cell r="H104" t="str">
            <v>S</v>
          </cell>
          <cell r="I104" t="str">
            <v>System Closed</v>
          </cell>
          <cell r="J104">
            <v>47952.800000000003</v>
          </cell>
          <cell r="K104">
            <v>47952.800000000003</v>
          </cell>
          <cell r="L104">
            <v>47952.800000000003</v>
          </cell>
          <cell r="M104">
            <v>47952.800000000003</v>
          </cell>
          <cell r="N104" t="str">
            <v xml:space="preserve"> </v>
          </cell>
        </row>
        <row r="105">
          <cell r="A105" t="str">
            <v>12C2405004</v>
          </cell>
          <cell r="B105">
            <v>0</v>
          </cell>
          <cell r="C105" t="str">
            <v>S</v>
          </cell>
          <cell r="D105" t="str">
            <v>T0681</v>
          </cell>
          <cell r="E105" t="str">
            <v>JULIE TYLER</v>
          </cell>
          <cell r="F105" t="str">
            <v>THECAT</v>
          </cell>
          <cell r="G105" t="str">
            <v xml:space="preserve">THE CATHOLIC UNIVERSITY  </v>
          </cell>
          <cell r="H105" t="str">
            <v>S</v>
          </cell>
          <cell r="I105" t="str">
            <v>System Closed</v>
          </cell>
          <cell r="J105">
            <v>97845.02</v>
          </cell>
          <cell r="K105">
            <v>97845.03</v>
          </cell>
          <cell r="L105">
            <v>97845.02</v>
          </cell>
          <cell r="M105">
            <v>97845.02</v>
          </cell>
          <cell r="N105" t="str">
            <v>J TYLER/TANYA STEWART</v>
          </cell>
        </row>
        <row r="106">
          <cell r="A106" t="str">
            <v>12C2405005</v>
          </cell>
          <cell r="B106">
            <v>0</v>
          </cell>
          <cell r="C106" t="str">
            <v>S</v>
          </cell>
          <cell r="D106" t="str">
            <v>T3153</v>
          </cell>
          <cell r="E106" t="str">
            <v>MELISSA TORRES</v>
          </cell>
          <cell r="F106" t="str">
            <v>THECAT</v>
          </cell>
          <cell r="G106" t="str">
            <v xml:space="preserve">THE CATHOLIC UNIVERSITY  </v>
          </cell>
          <cell r="H106" t="str">
            <v>S</v>
          </cell>
          <cell r="I106" t="str">
            <v>System Closed</v>
          </cell>
          <cell r="J106">
            <v>89659.91</v>
          </cell>
          <cell r="K106">
            <v>89659.91</v>
          </cell>
          <cell r="L106">
            <v>89659.91</v>
          </cell>
          <cell r="M106">
            <v>89659.91</v>
          </cell>
          <cell r="N106" t="str">
            <v>M TORRES/TANYA STEWART</v>
          </cell>
        </row>
        <row r="107">
          <cell r="A107" t="str">
            <v>12C2447100</v>
          </cell>
          <cell r="B107">
            <v>0</v>
          </cell>
          <cell r="C107" t="str">
            <v>S</v>
          </cell>
          <cell r="D107" t="str">
            <v>T0681</v>
          </cell>
          <cell r="E107" t="str">
            <v>JULIE TYLER</v>
          </cell>
          <cell r="F107" t="str">
            <v>OLDDO4</v>
          </cell>
          <cell r="G107" t="str">
            <v>OLD DOMINION UNIV. RESEAR</v>
          </cell>
          <cell r="H107" t="str">
            <v>S</v>
          </cell>
          <cell r="I107" t="str">
            <v>System Closed</v>
          </cell>
          <cell r="J107">
            <v>579886.92000000004</v>
          </cell>
          <cell r="K107">
            <v>579886.92000000004</v>
          </cell>
          <cell r="L107">
            <v>579886.92000000004</v>
          </cell>
          <cell r="M107">
            <v>579886.92000000004</v>
          </cell>
          <cell r="N107" t="str">
            <v xml:space="preserve"> </v>
          </cell>
        </row>
        <row r="108">
          <cell r="A108" t="str">
            <v>12C2447200</v>
          </cell>
          <cell r="B108">
            <v>0</v>
          </cell>
          <cell r="C108" t="str">
            <v>S</v>
          </cell>
          <cell r="D108" t="str">
            <v>D9084</v>
          </cell>
          <cell r="E108" t="str">
            <v>TERESA DANFORTH</v>
          </cell>
          <cell r="F108" t="str">
            <v>OLDDO4</v>
          </cell>
          <cell r="G108" t="str">
            <v>OLD DOMINION UNIV. RESEAR</v>
          </cell>
          <cell r="H108" t="str">
            <v>S</v>
          </cell>
          <cell r="I108" t="str">
            <v>System Closed</v>
          </cell>
          <cell r="J108">
            <v>654120.38</v>
          </cell>
          <cell r="K108">
            <v>654120.38</v>
          </cell>
          <cell r="L108">
            <v>654120.38</v>
          </cell>
          <cell r="M108">
            <v>654120.38</v>
          </cell>
          <cell r="N108" t="str">
            <v xml:space="preserve"> </v>
          </cell>
        </row>
        <row r="109">
          <cell r="A109" t="str">
            <v>12C2447300</v>
          </cell>
          <cell r="B109">
            <v>0</v>
          </cell>
          <cell r="C109" t="str">
            <v>S</v>
          </cell>
          <cell r="D109" t="str">
            <v>T0681</v>
          </cell>
          <cell r="E109" t="str">
            <v>JULIE TYLER</v>
          </cell>
          <cell r="F109" t="str">
            <v>OLDDO4</v>
          </cell>
          <cell r="G109" t="str">
            <v>OLD DOMINION UNIV. RESEAR</v>
          </cell>
          <cell r="H109" t="str">
            <v>S</v>
          </cell>
          <cell r="I109" t="str">
            <v>System Closed</v>
          </cell>
          <cell r="J109">
            <v>761442.72</v>
          </cell>
          <cell r="K109">
            <v>761442.72</v>
          </cell>
          <cell r="L109">
            <v>761442.72</v>
          </cell>
          <cell r="M109">
            <v>761442.72</v>
          </cell>
          <cell r="N109" t="str">
            <v xml:space="preserve"> </v>
          </cell>
        </row>
        <row r="110">
          <cell r="A110" t="str">
            <v>12C2447301</v>
          </cell>
          <cell r="B110">
            <v>0</v>
          </cell>
          <cell r="C110" t="str">
            <v>S</v>
          </cell>
          <cell r="D110" t="str">
            <v>T0681</v>
          </cell>
          <cell r="E110" t="str">
            <v>JULIE TYLER</v>
          </cell>
          <cell r="F110" t="str">
            <v>OLDDO4</v>
          </cell>
          <cell r="G110" t="str">
            <v>OLD DOMINION UNIV. RESEAR</v>
          </cell>
          <cell r="H110" t="str">
            <v>S</v>
          </cell>
          <cell r="I110" t="str">
            <v>System Closed</v>
          </cell>
          <cell r="J110">
            <v>5588</v>
          </cell>
          <cell r="K110">
            <v>5588</v>
          </cell>
          <cell r="L110">
            <v>5588</v>
          </cell>
          <cell r="M110">
            <v>5588</v>
          </cell>
          <cell r="N110" t="str">
            <v>J TYLER/T STEWART</v>
          </cell>
        </row>
        <row r="111">
          <cell r="A111" t="str">
            <v>12C2447400</v>
          </cell>
          <cell r="B111">
            <v>0</v>
          </cell>
          <cell r="C111" t="str">
            <v>S</v>
          </cell>
          <cell r="D111" t="str">
            <v>M9013</v>
          </cell>
          <cell r="E111" t="str">
            <v>CHRISTINA MCCLOUD</v>
          </cell>
          <cell r="F111" t="str">
            <v>OLDDO4</v>
          </cell>
          <cell r="G111" t="str">
            <v>OLD DOMINION UNIV. RESEAR</v>
          </cell>
          <cell r="H111" t="str">
            <v>S</v>
          </cell>
          <cell r="I111" t="str">
            <v>System Closed</v>
          </cell>
          <cell r="J111">
            <v>793774.85</v>
          </cell>
          <cell r="K111">
            <v>793774.85</v>
          </cell>
          <cell r="L111">
            <v>793774.85</v>
          </cell>
          <cell r="M111">
            <v>793774.85</v>
          </cell>
          <cell r="N111" t="str">
            <v>J TYLER/T STEWART</v>
          </cell>
        </row>
        <row r="112">
          <cell r="A112" t="str">
            <v>12C2447500</v>
          </cell>
          <cell r="B112">
            <v>0</v>
          </cell>
          <cell r="C112" t="str">
            <v>S</v>
          </cell>
          <cell r="D112" t="str">
            <v>T3153</v>
          </cell>
          <cell r="E112" t="str">
            <v>MELISSA TORRES</v>
          </cell>
          <cell r="F112" t="str">
            <v>OLDDO4</v>
          </cell>
          <cell r="G112" t="str">
            <v>OLD DOMINION UNIV. RESEAR</v>
          </cell>
          <cell r="H112" t="str">
            <v>S</v>
          </cell>
          <cell r="I112" t="str">
            <v>System Closed</v>
          </cell>
          <cell r="J112">
            <v>688400.35</v>
          </cell>
          <cell r="K112">
            <v>688400.35</v>
          </cell>
          <cell r="L112">
            <v>688400.35</v>
          </cell>
          <cell r="M112">
            <v>688400.35</v>
          </cell>
          <cell r="N112" t="str">
            <v>M TORRES/TANYA STEWART</v>
          </cell>
        </row>
        <row r="113">
          <cell r="A113" t="str">
            <v>13-C0011</v>
          </cell>
          <cell r="B113">
            <v>0</v>
          </cell>
          <cell r="C113" t="str">
            <v>S</v>
          </cell>
          <cell r="D113" t="str">
            <v>A5295</v>
          </cell>
          <cell r="E113" t="str">
            <v>JAMI ANTHONY</v>
          </cell>
          <cell r="F113" t="str">
            <v>W&amp;M</v>
          </cell>
          <cell r="G113" t="str">
            <v>COLLEGE OF WILLIAM &amp; MARY</v>
          </cell>
          <cell r="H113" t="str">
            <v>S</v>
          </cell>
          <cell r="I113" t="str">
            <v>System Closed</v>
          </cell>
          <cell r="J113">
            <v>259054.65</v>
          </cell>
          <cell r="K113">
            <v>259054.65</v>
          </cell>
          <cell r="L113">
            <v>259054.65</v>
          </cell>
          <cell r="M113">
            <v>259054.65</v>
          </cell>
          <cell r="N113" t="str">
            <v>J ANTHONY//TANYA STEWART</v>
          </cell>
        </row>
        <row r="114">
          <cell r="A114" t="str">
            <v>13-C0014</v>
          </cell>
          <cell r="B114">
            <v>0</v>
          </cell>
          <cell r="C114" t="str">
            <v>S</v>
          </cell>
          <cell r="D114" t="str">
            <v>T0681</v>
          </cell>
          <cell r="E114" t="str">
            <v>JULIE TYLER</v>
          </cell>
          <cell r="F114" t="str">
            <v>HAMUNI</v>
          </cell>
          <cell r="G114" t="str">
            <v>HAMPTON UNIVERSITY</v>
          </cell>
          <cell r="H114" t="str">
            <v>S</v>
          </cell>
          <cell r="I114" t="str">
            <v>System Closed</v>
          </cell>
          <cell r="J114">
            <v>161770.51999999999</v>
          </cell>
          <cell r="K114">
            <v>161770.51999999999</v>
          </cell>
          <cell r="L114">
            <v>161770.51999999999</v>
          </cell>
          <cell r="M114">
            <v>161770.51999999999</v>
          </cell>
          <cell r="N114" t="str">
            <v xml:space="preserve"> </v>
          </cell>
        </row>
        <row r="115">
          <cell r="A115" t="str">
            <v>13-C0037</v>
          </cell>
          <cell r="B115">
            <v>0</v>
          </cell>
          <cell r="C115" t="str">
            <v>S</v>
          </cell>
          <cell r="D115" t="str">
            <v>D9084</v>
          </cell>
          <cell r="E115" t="str">
            <v>TERESA DANFORTH</v>
          </cell>
          <cell r="F115" t="str">
            <v>DEKIRB</v>
          </cell>
          <cell r="G115" t="str">
            <v>D.E. KIRBY, INC.</v>
          </cell>
          <cell r="H115" t="str">
            <v>S</v>
          </cell>
          <cell r="I115" t="str">
            <v>System Closed</v>
          </cell>
          <cell r="J115">
            <v>529855.01</v>
          </cell>
          <cell r="K115">
            <v>529855</v>
          </cell>
          <cell r="L115">
            <v>529855</v>
          </cell>
          <cell r="M115">
            <v>529855</v>
          </cell>
          <cell r="N115" t="str">
            <v xml:space="preserve"> </v>
          </cell>
        </row>
        <row r="116">
          <cell r="A116" t="str">
            <v>13-C0316</v>
          </cell>
          <cell r="B116">
            <v>0</v>
          </cell>
          <cell r="C116" t="str">
            <v>S</v>
          </cell>
          <cell r="D116" t="str">
            <v>W3869</v>
          </cell>
          <cell r="E116" t="str">
            <v>SHARON WILLIAMS</v>
          </cell>
          <cell r="F116" t="str">
            <v>RITCHI</v>
          </cell>
          <cell r="G116" t="str">
            <v>RITCHIE-CURBOW CONSTRUC</v>
          </cell>
          <cell r="H116" t="str">
            <v>S</v>
          </cell>
          <cell r="I116" t="str">
            <v>System Closed</v>
          </cell>
          <cell r="J116">
            <v>658796</v>
          </cell>
          <cell r="K116">
            <v>658796</v>
          </cell>
          <cell r="L116">
            <v>658796</v>
          </cell>
          <cell r="M116">
            <v>658796</v>
          </cell>
          <cell r="N116" t="str">
            <v xml:space="preserve"> </v>
          </cell>
        </row>
        <row r="117">
          <cell r="A117" t="str">
            <v>13-C0474</v>
          </cell>
          <cell r="B117">
            <v>0</v>
          </cell>
          <cell r="C117" t="str">
            <v>S</v>
          </cell>
          <cell r="D117" t="str">
            <v>GRINNELL-A</v>
          </cell>
          <cell r="E117" t="str">
            <v>KRISTIN MARTINEZ</v>
          </cell>
          <cell r="F117" t="str">
            <v>SIEGO2</v>
          </cell>
          <cell r="G117" t="str">
            <v>SIEMENS GOVT TECHNOLOGIES</v>
          </cell>
          <cell r="H117" t="str">
            <v>S</v>
          </cell>
          <cell r="I117" t="str">
            <v>System Closed</v>
          </cell>
          <cell r="J117">
            <v>169609.24</v>
          </cell>
          <cell r="K117">
            <v>169609.24</v>
          </cell>
          <cell r="L117">
            <v>169609.24</v>
          </cell>
          <cell r="M117">
            <v>169609.24</v>
          </cell>
          <cell r="N117" t="str">
            <v>T COATES/12B1</v>
          </cell>
        </row>
        <row r="118">
          <cell r="A118" t="str">
            <v>13-C0647</v>
          </cell>
          <cell r="B118">
            <v>0</v>
          </cell>
          <cell r="C118" t="str">
            <v>S</v>
          </cell>
          <cell r="D118" t="str">
            <v>W3869</v>
          </cell>
          <cell r="E118" t="str">
            <v>SHARON WILLIAMS</v>
          </cell>
          <cell r="F118" t="str">
            <v>WARDMA</v>
          </cell>
          <cell r="G118" t="str">
            <v>WARD MARINE ENTERPRISES</v>
          </cell>
          <cell r="H118" t="str">
            <v>S</v>
          </cell>
          <cell r="I118" t="str">
            <v>System Closed</v>
          </cell>
          <cell r="J118">
            <v>593942</v>
          </cell>
          <cell r="K118">
            <v>593942</v>
          </cell>
          <cell r="L118">
            <v>593942</v>
          </cell>
          <cell r="M118">
            <v>593942</v>
          </cell>
          <cell r="N118" t="str">
            <v xml:space="preserve"> </v>
          </cell>
        </row>
        <row r="119">
          <cell r="A119" t="str">
            <v>13-C0804</v>
          </cell>
          <cell r="B119">
            <v>0</v>
          </cell>
          <cell r="C119" t="str">
            <v>S</v>
          </cell>
          <cell r="D119" t="str">
            <v>T3153</v>
          </cell>
          <cell r="E119" t="str">
            <v>MELISSA TORRES</v>
          </cell>
          <cell r="F119" t="str">
            <v>MECRES</v>
          </cell>
          <cell r="G119" t="str">
            <v>MECHANICAL RESOURCES INC.</v>
          </cell>
          <cell r="H119" t="str">
            <v>S</v>
          </cell>
          <cell r="I119" t="str">
            <v>System Closed</v>
          </cell>
          <cell r="J119">
            <v>605120</v>
          </cell>
          <cell r="K119">
            <v>605120</v>
          </cell>
          <cell r="L119">
            <v>605120</v>
          </cell>
          <cell r="M119">
            <v>605120</v>
          </cell>
          <cell r="N119" t="str">
            <v xml:space="preserve"> </v>
          </cell>
        </row>
        <row r="120">
          <cell r="A120" t="str">
            <v>13-C1076</v>
          </cell>
          <cell r="B120">
            <v>0</v>
          </cell>
          <cell r="C120" t="str">
            <v>S</v>
          </cell>
          <cell r="D120" t="str">
            <v>T3153</v>
          </cell>
          <cell r="E120" t="str">
            <v>MELISSA TORRES</v>
          </cell>
          <cell r="F120" t="str">
            <v>BRANSC</v>
          </cell>
          <cell r="G120" t="str">
            <v>BRANSCOME INC.</v>
          </cell>
          <cell r="H120" t="str">
            <v>S</v>
          </cell>
          <cell r="I120" t="str">
            <v>System Closed</v>
          </cell>
          <cell r="J120">
            <v>217950</v>
          </cell>
          <cell r="K120">
            <v>217950</v>
          </cell>
          <cell r="L120">
            <v>217950</v>
          </cell>
          <cell r="M120">
            <v>217950</v>
          </cell>
          <cell r="N120" t="str">
            <v xml:space="preserve"> </v>
          </cell>
        </row>
        <row r="121">
          <cell r="A121" t="str">
            <v>13-C1217</v>
          </cell>
          <cell r="B121">
            <v>0</v>
          </cell>
          <cell r="C121" t="str">
            <v>S</v>
          </cell>
          <cell r="D121" t="str">
            <v>T3153</v>
          </cell>
          <cell r="E121" t="str">
            <v>MELISSA TORRES</v>
          </cell>
          <cell r="F121" t="str">
            <v>HYLTON</v>
          </cell>
          <cell r="G121" t="str">
            <v>HYLTON BUILDERS INC.</v>
          </cell>
          <cell r="H121" t="str">
            <v>S</v>
          </cell>
          <cell r="I121" t="str">
            <v>System Closed</v>
          </cell>
          <cell r="J121">
            <v>319964.26</v>
          </cell>
          <cell r="K121">
            <v>319964.26</v>
          </cell>
          <cell r="L121">
            <v>319964.26</v>
          </cell>
          <cell r="M121">
            <v>319964.26</v>
          </cell>
          <cell r="N121" t="str">
            <v xml:space="preserve"> </v>
          </cell>
        </row>
        <row r="122">
          <cell r="A122" t="str">
            <v>13-C1516</v>
          </cell>
          <cell r="B122">
            <v>0</v>
          </cell>
          <cell r="C122" t="str">
            <v>S</v>
          </cell>
          <cell r="D122" t="str">
            <v>T3153</v>
          </cell>
          <cell r="E122" t="str">
            <v>MELISSA TORRES</v>
          </cell>
          <cell r="F122" t="str">
            <v>RITCHI</v>
          </cell>
          <cell r="G122" t="str">
            <v>RITCHIE-CURBOW CONSTRUC</v>
          </cell>
          <cell r="H122" t="str">
            <v>S</v>
          </cell>
          <cell r="I122" t="str">
            <v>System Closed</v>
          </cell>
          <cell r="J122">
            <v>838043.96</v>
          </cell>
          <cell r="K122">
            <v>838043.96</v>
          </cell>
          <cell r="L122">
            <v>838043.96</v>
          </cell>
          <cell r="M122">
            <v>838043.96</v>
          </cell>
          <cell r="N122" t="str">
            <v xml:space="preserve"> </v>
          </cell>
        </row>
        <row r="123">
          <cell r="A123" t="str">
            <v>13-F0624</v>
          </cell>
          <cell r="B123">
            <v>0</v>
          </cell>
          <cell r="C123" t="str">
            <v>S</v>
          </cell>
          <cell r="D123" t="str">
            <v>L3135</v>
          </cell>
          <cell r="E123" t="str">
            <v>MITCHELL LANEY</v>
          </cell>
          <cell r="F123" t="str">
            <v>BROSCI</v>
          </cell>
          <cell r="G123" t="str">
            <v>BROOKHAVEN SCIENCE ASSOC.</v>
          </cell>
          <cell r="H123" t="str">
            <v>S</v>
          </cell>
          <cell r="I123" t="str">
            <v>System Closed</v>
          </cell>
          <cell r="J123">
            <v>206619.3</v>
          </cell>
          <cell r="K123">
            <v>206619.3</v>
          </cell>
          <cell r="L123">
            <v>206619.3</v>
          </cell>
          <cell r="M123">
            <v>206619.3</v>
          </cell>
          <cell r="N123" t="str">
            <v xml:space="preserve"> </v>
          </cell>
        </row>
        <row r="124">
          <cell r="A124" t="str">
            <v>13-P0039</v>
          </cell>
          <cell r="B124">
            <v>0</v>
          </cell>
          <cell r="C124" t="str">
            <v>S</v>
          </cell>
          <cell r="D124" t="str">
            <v>T3153</v>
          </cell>
          <cell r="E124" t="str">
            <v>MELISSA TORRES</v>
          </cell>
          <cell r="F124" t="str">
            <v>EMENET</v>
          </cell>
          <cell r="G124" t="str">
            <v>EMERSON NETWORK POWER,</v>
          </cell>
          <cell r="H124" t="str">
            <v>S</v>
          </cell>
          <cell r="I124" t="str">
            <v>System Closed</v>
          </cell>
          <cell r="J124">
            <v>67869.100000000006</v>
          </cell>
          <cell r="K124">
            <v>67869.100000000006</v>
          </cell>
          <cell r="L124">
            <v>67869.100000000006</v>
          </cell>
          <cell r="M124">
            <v>67869.100000000006</v>
          </cell>
          <cell r="N124" t="str">
            <v xml:space="preserve"> </v>
          </cell>
        </row>
        <row r="125">
          <cell r="A125" t="str">
            <v>13-P0315</v>
          </cell>
          <cell r="B125">
            <v>0</v>
          </cell>
          <cell r="C125" t="str">
            <v>S</v>
          </cell>
          <cell r="D125" t="str">
            <v>W3869</v>
          </cell>
          <cell r="E125" t="str">
            <v>SHARON WILLIAMS</v>
          </cell>
          <cell r="F125" t="str">
            <v>SHOREL</v>
          </cell>
          <cell r="G125" t="str">
            <v>SHORELINE INDUSTRIES INC.</v>
          </cell>
          <cell r="H125" t="str">
            <v>S</v>
          </cell>
          <cell r="I125" t="str">
            <v>System Closed</v>
          </cell>
          <cell r="J125">
            <v>118185</v>
          </cell>
          <cell r="K125">
            <v>118185</v>
          </cell>
          <cell r="L125">
            <v>118185</v>
          </cell>
          <cell r="M125">
            <v>118185</v>
          </cell>
          <cell r="N125" t="str">
            <v xml:space="preserve"> </v>
          </cell>
        </row>
        <row r="126">
          <cell r="A126" t="str">
            <v>13-P1315</v>
          </cell>
          <cell r="B126">
            <v>0</v>
          </cell>
          <cell r="C126" t="str">
            <v>S</v>
          </cell>
          <cell r="D126" t="str">
            <v>CPOLK-A</v>
          </cell>
          <cell r="E126" t="str">
            <v>CHARLENE POLK</v>
          </cell>
          <cell r="F126" t="str">
            <v>WARWIC</v>
          </cell>
          <cell r="G126" t="str">
            <v>WARWICK PLUMBING&amp;HEATING</v>
          </cell>
          <cell r="H126" t="str">
            <v>S</v>
          </cell>
          <cell r="I126" t="str">
            <v>System Closed</v>
          </cell>
          <cell r="J126">
            <v>90332</v>
          </cell>
          <cell r="K126">
            <v>90332</v>
          </cell>
          <cell r="L126">
            <v>90332</v>
          </cell>
          <cell r="M126">
            <v>90332</v>
          </cell>
          <cell r="N126" t="str">
            <v xml:space="preserve"> </v>
          </cell>
        </row>
        <row r="127">
          <cell r="A127" t="str">
            <v>13A1313001</v>
          </cell>
          <cell r="B127">
            <v>0</v>
          </cell>
          <cell r="C127" t="str">
            <v>S</v>
          </cell>
          <cell r="D127" t="str">
            <v>T3153</v>
          </cell>
          <cell r="E127" t="str">
            <v>MELISSA TORRES</v>
          </cell>
          <cell r="F127" t="str">
            <v>HITTEL</v>
          </cell>
          <cell r="G127" t="str">
            <v>HITT ELECTRIC CORP.</v>
          </cell>
          <cell r="H127" t="str">
            <v>S</v>
          </cell>
          <cell r="I127" t="str">
            <v>System Closed</v>
          </cell>
          <cell r="J127">
            <v>73198</v>
          </cell>
          <cell r="K127">
            <v>73198</v>
          </cell>
          <cell r="L127">
            <v>73198</v>
          </cell>
          <cell r="M127">
            <v>73198</v>
          </cell>
          <cell r="N127" t="str">
            <v xml:space="preserve"> </v>
          </cell>
        </row>
        <row r="128">
          <cell r="A128" t="str">
            <v>13C0011002</v>
          </cell>
          <cell r="B128">
            <v>0</v>
          </cell>
          <cell r="C128" t="str">
            <v>S</v>
          </cell>
          <cell r="D128" t="str">
            <v>CPOLK-A</v>
          </cell>
          <cell r="E128" t="str">
            <v>CHARLENE POLK</v>
          </cell>
          <cell r="F128" t="str">
            <v>W&amp;M</v>
          </cell>
          <cell r="G128" t="str">
            <v>COLLEGE OF WILLIAM &amp; MARY</v>
          </cell>
          <cell r="H128" t="str">
            <v>S</v>
          </cell>
          <cell r="I128" t="str">
            <v>System Closed</v>
          </cell>
          <cell r="J128">
            <v>137016.35</v>
          </cell>
          <cell r="K128">
            <v>116131.8</v>
          </cell>
          <cell r="L128">
            <v>137016.35</v>
          </cell>
          <cell r="M128">
            <v>137016.35</v>
          </cell>
          <cell r="N128" t="str">
            <v xml:space="preserve"> </v>
          </cell>
        </row>
        <row r="129">
          <cell r="A129" t="str">
            <v>13C0011003</v>
          </cell>
          <cell r="B129">
            <v>0</v>
          </cell>
          <cell r="C129" t="str">
            <v>S</v>
          </cell>
          <cell r="D129" t="str">
            <v>T0681</v>
          </cell>
          <cell r="E129" t="str">
            <v>JULIE TYLER</v>
          </cell>
          <cell r="F129" t="str">
            <v>W&amp;M</v>
          </cell>
          <cell r="G129" t="str">
            <v>COLLEGE OF WILLIAM &amp; MARY</v>
          </cell>
          <cell r="H129" t="str">
            <v>S</v>
          </cell>
          <cell r="I129" t="str">
            <v>System Closed</v>
          </cell>
          <cell r="J129">
            <v>163927.42000000001</v>
          </cell>
          <cell r="K129">
            <v>163927.42000000001</v>
          </cell>
          <cell r="L129">
            <v>163927.42000000001</v>
          </cell>
          <cell r="M129">
            <v>163927.42000000001</v>
          </cell>
          <cell r="N129" t="str">
            <v>J TYLER/T STEWART</v>
          </cell>
        </row>
        <row r="130">
          <cell r="A130" t="str">
            <v>13C0011004</v>
          </cell>
          <cell r="B130">
            <v>0</v>
          </cell>
          <cell r="C130" t="str">
            <v>S</v>
          </cell>
          <cell r="D130" t="str">
            <v>M9013</v>
          </cell>
          <cell r="E130" t="str">
            <v>CHRISTINA MCCLOUD</v>
          </cell>
          <cell r="F130" t="str">
            <v>W&amp;M</v>
          </cell>
          <cell r="G130" t="str">
            <v>COLLEGE OF WILLIAM &amp; MARY</v>
          </cell>
          <cell r="H130" t="str">
            <v>S</v>
          </cell>
          <cell r="I130" t="str">
            <v>System Closed</v>
          </cell>
          <cell r="J130">
            <v>176606.12</v>
          </cell>
          <cell r="K130">
            <v>176606.12</v>
          </cell>
          <cell r="L130">
            <v>176606.12</v>
          </cell>
          <cell r="M130">
            <v>176606.12</v>
          </cell>
          <cell r="N130" t="str">
            <v>J TYLER/TANYA G STEWART</v>
          </cell>
        </row>
        <row r="131">
          <cell r="A131" t="str">
            <v>13C0011005</v>
          </cell>
          <cell r="B131">
            <v>0</v>
          </cell>
          <cell r="C131" t="str">
            <v>S</v>
          </cell>
          <cell r="D131" t="str">
            <v>T3153</v>
          </cell>
          <cell r="E131" t="str">
            <v>MELISSA TORRES</v>
          </cell>
          <cell r="F131" t="str">
            <v>W&amp;M</v>
          </cell>
          <cell r="G131" t="str">
            <v>COLLEGE OF WILLIAM &amp; MARY</v>
          </cell>
          <cell r="H131" t="str">
            <v>S</v>
          </cell>
          <cell r="I131" t="str">
            <v>System Closed</v>
          </cell>
          <cell r="J131">
            <v>12130.01</v>
          </cell>
          <cell r="K131">
            <v>12130.01</v>
          </cell>
          <cell r="L131">
            <v>12130.01</v>
          </cell>
          <cell r="M131">
            <v>12130.01</v>
          </cell>
          <cell r="N131" t="str">
            <v>M TORRES/TANYA STEWART</v>
          </cell>
        </row>
        <row r="132">
          <cell r="A132" t="str">
            <v>13C0011006</v>
          </cell>
          <cell r="B132">
            <v>0</v>
          </cell>
          <cell r="C132" t="str">
            <v>S</v>
          </cell>
          <cell r="D132" t="str">
            <v>A5295</v>
          </cell>
          <cell r="E132" t="str">
            <v>JAMI ANTHONY</v>
          </cell>
          <cell r="F132" t="str">
            <v>W&amp;M</v>
          </cell>
          <cell r="G132" t="str">
            <v>COLLEGE OF WILLIAM &amp; MARY</v>
          </cell>
          <cell r="H132" t="str">
            <v>S</v>
          </cell>
          <cell r="I132" t="str">
            <v>System Closed</v>
          </cell>
          <cell r="J132">
            <v>420932.01</v>
          </cell>
          <cell r="K132">
            <v>420932.01</v>
          </cell>
          <cell r="L132">
            <v>420932.01</v>
          </cell>
          <cell r="M132">
            <v>420932.01</v>
          </cell>
          <cell r="N132" t="str">
            <v>J ANTHONY/TANYA STEWART</v>
          </cell>
        </row>
        <row r="133">
          <cell r="A133" t="str">
            <v>13C0014002</v>
          </cell>
          <cell r="B133">
            <v>0</v>
          </cell>
          <cell r="C133" t="str">
            <v>S</v>
          </cell>
          <cell r="D133" t="str">
            <v>T0681</v>
          </cell>
          <cell r="E133" t="str">
            <v>JULIE TYLER</v>
          </cell>
          <cell r="F133" t="str">
            <v>HAMUNI</v>
          </cell>
          <cell r="G133" t="str">
            <v>HAMPTON UNIVERSITY</v>
          </cell>
          <cell r="H133" t="str">
            <v>S</v>
          </cell>
          <cell r="I133" t="str">
            <v>System Closed</v>
          </cell>
          <cell r="J133">
            <v>160189.79999999999</v>
          </cell>
          <cell r="K133">
            <v>160189.79999999999</v>
          </cell>
          <cell r="L133">
            <v>160189.79999999999</v>
          </cell>
          <cell r="M133">
            <v>160189.79999999999</v>
          </cell>
          <cell r="N133" t="str">
            <v xml:space="preserve"> </v>
          </cell>
        </row>
        <row r="134">
          <cell r="A134" t="str">
            <v>13C0014003</v>
          </cell>
          <cell r="B134">
            <v>0</v>
          </cell>
          <cell r="C134" t="str">
            <v>S</v>
          </cell>
          <cell r="D134" t="str">
            <v>T0681</v>
          </cell>
          <cell r="E134" t="str">
            <v>JULIE TYLER</v>
          </cell>
          <cell r="F134" t="str">
            <v>HAMUNI</v>
          </cell>
          <cell r="G134" t="str">
            <v>HAMPTON UNIVERSITY</v>
          </cell>
          <cell r="H134" t="str">
            <v>S</v>
          </cell>
          <cell r="I134" t="str">
            <v>System Closed</v>
          </cell>
          <cell r="J134">
            <v>152832.47</v>
          </cell>
          <cell r="K134">
            <v>152832.47</v>
          </cell>
          <cell r="L134">
            <v>152832.47</v>
          </cell>
          <cell r="M134">
            <v>152832.47</v>
          </cell>
          <cell r="N134" t="str">
            <v xml:space="preserve"> </v>
          </cell>
        </row>
        <row r="135">
          <cell r="A135" t="str">
            <v>13C0014004</v>
          </cell>
          <cell r="B135">
            <v>0</v>
          </cell>
          <cell r="C135" t="str">
            <v>S</v>
          </cell>
          <cell r="D135" t="str">
            <v>T3335</v>
          </cell>
          <cell r="E135" t="str">
            <v>GIUSEPPINA TENBUSCH</v>
          </cell>
          <cell r="F135" t="str">
            <v>HAMUNI</v>
          </cell>
          <cell r="G135" t="str">
            <v>HAMPTON UNIVERSITY</v>
          </cell>
          <cell r="H135" t="str">
            <v>S</v>
          </cell>
          <cell r="I135" t="str">
            <v>System Closed</v>
          </cell>
          <cell r="J135">
            <v>150446.97</v>
          </cell>
          <cell r="K135">
            <v>150446.97</v>
          </cell>
          <cell r="L135">
            <v>150446.97</v>
          </cell>
          <cell r="M135">
            <v>150446.97</v>
          </cell>
          <cell r="N135" t="str">
            <v>J TENBUSCH/T STEWART</v>
          </cell>
        </row>
        <row r="136">
          <cell r="A136" t="str">
            <v>13C0014005</v>
          </cell>
          <cell r="B136">
            <v>0</v>
          </cell>
          <cell r="C136" t="str">
            <v>S</v>
          </cell>
          <cell r="D136" t="str">
            <v>T3335</v>
          </cell>
          <cell r="E136" t="str">
            <v>GIUSEPPINA TENBUSCH</v>
          </cell>
          <cell r="F136" t="str">
            <v>HAMUNI</v>
          </cell>
          <cell r="G136" t="str">
            <v>HAMPTON UNIVERSITY</v>
          </cell>
          <cell r="H136" t="str">
            <v>S</v>
          </cell>
          <cell r="I136" t="str">
            <v>System Closed</v>
          </cell>
          <cell r="J136">
            <v>152287.22</v>
          </cell>
          <cell r="K136">
            <v>152287.22</v>
          </cell>
          <cell r="L136">
            <v>152287.22</v>
          </cell>
          <cell r="M136">
            <v>152287.22</v>
          </cell>
          <cell r="N136" t="str">
            <v>J TENBUSCH/TANYA STEWART</v>
          </cell>
        </row>
        <row r="137">
          <cell r="A137" t="str">
            <v>13C0014006</v>
          </cell>
          <cell r="B137">
            <v>0</v>
          </cell>
          <cell r="C137" t="str">
            <v>S</v>
          </cell>
          <cell r="D137" t="str">
            <v>T3335</v>
          </cell>
          <cell r="E137" t="str">
            <v>GIUSEPPINA TENBUSCH</v>
          </cell>
          <cell r="F137" t="str">
            <v>HAMUNI</v>
          </cell>
          <cell r="G137" t="str">
            <v>HAMPTON UNIVERSITY</v>
          </cell>
          <cell r="H137" t="str">
            <v>S</v>
          </cell>
          <cell r="I137" t="str">
            <v>System Closed</v>
          </cell>
          <cell r="J137">
            <v>144462.76999999999</v>
          </cell>
          <cell r="K137">
            <v>144462.76999999999</v>
          </cell>
          <cell r="L137">
            <v>144462.76999999999</v>
          </cell>
          <cell r="M137">
            <v>144462.76999999999</v>
          </cell>
          <cell r="N137" t="str">
            <v>J TENBUSCH/TANYA STEWART</v>
          </cell>
        </row>
        <row r="138">
          <cell r="A138" t="str">
            <v>13C0937100</v>
          </cell>
          <cell r="B138">
            <v>0</v>
          </cell>
          <cell r="C138" t="str">
            <v>S</v>
          </cell>
          <cell r="D138" t="str">
            <v>D9084</v>
          </cell>
          <cell r="E138" t="str">
            <v>TERESA DANFORTH</v>
          </cell>
          <cell r="F138" t="str">
            <v>INDIAN</v>
          </cell>
          <cell r="G138" t="str">
            <v>TRUSTEES OF INDIANA UNIVE</v>
          </cell>
          <cell r="H138" t="str">
            <v>S</v>
          </cell>
          <cell r="I138" t="str">
            <v>System Closed</v>
          </cell>
          <cell r="J138">
            <v>128826.98</v>
          </cell>
          <cell r="K138">
            <v>128826.98</v>
          </cell>
          <cell r="L138">
            <v>128826.98</v>
          </cell>
          <cell r="M138">
            <v>128826.98</v>
          </cell>
          <cell r="N138" t="str">
            <v xml:space="preserve"> </v>
          </cell>
        </row>
        <row r="139">
          <cell r="A139" t="str">
            <v>13C0937300</v>
          </cell>
          <cell r="B139">
            <v>0</v>
          </cell>
          <cell r="C139" t="str">
            <v>S</v>
          </cell>
          <cell r="D139" t="str">
            <v>T0681</v>
          </cell>
          <cell r="E139" t="str">
            <v>JULIE TYLER</v>
          </cell>
          <cell r="F139" t="str">
            <v>INDIAN</v>
          </cell>
          <cell r="G139" t="str">
            <v>TRUSTEES OF INDIANA UNIVE</v>
          </cell>
          <cell r="H139" t="str">
            <v>S</v>
          </cell>
          <cell r="I139" t="str">
            <v>System Closed</v>
          </cell>
          <cell r="J139">
            <v>263012.53000000003</v>
          </cell>
          <cell r="K139">
            <v>263012.53000000003</v>
          </cell>
          <cell r="L139">
            <v>263012.53000000003</v>
          </cell>
          <cell r="M139">
            <v>263012.53000000003</v>
          </cell>
          <cell r="N139" t="str">
            <v xml:space="preserve"> </v>
          </cell>
        </row>
        <row r="140">
          <cell r="A140" t="str">
            <v>13C0937400</v>
          </cell>
          <cell r="B140">
            <v>0</v>
          </cell>
          <cell r="C140" t="str">
            <v>S</v>
          </cell>
          <cell r="D140" t="str">
            <v>M9013</v>
          </cell>
          <cell r="E140" t="str">
            <v>CHRISTINA MCCLOUD</v>
          </cell>
          <cell r="F140" t="str">
            <v>INDIAN</v>
          </cell>
          <cell r="G140" t="str">
            <v>TRUSTEES OF INDIANA UNIVE</v>
          </cell>
          <cell r="H140" t="str">
            <v>S</v>
          </cell>
          <cell r="I140" t="str">
            <v>System Closed</v>
          </cell>
          <cell r="J140">
            <v>195399.79</v>
          </cell>
          <cell r="K140">
            <v>195399.79</v>
          </cell>
          <cell r="L140">
            <v>195399.79</v>
          </cell>
          <cell r="M140">
            <v>195399.79</v>
          </cell>
          <cell r="N140" t="str">
            <v>J TYLER/TANYA STEWART</v>
          </cell>
        </row>
        <row r="141">
          <cell r="A141" t="str">
            <v>13C0937500</v>
          </cell>
          <cell r="B141">
            <v>0</v>
          </cell>
          <cell r="C141" t="str">
            <v>S</v>
          </cell>
          <cell r="D141" t="str">
            <v>T3335</v>
          </cell>
          <cell r="E141" t="str">
            <v>GIUSEPPINA TENBUSCH</v>
          </cell>
          <cell r="F141" t="str">
            <v>INDIAN</v>
          </cell>
          <cell r="G141" t="str">
            <v>TRUSTEES OF INDIANA UNIVE</v>
          </cell>
          <cell r="H141" t="str">
            <v>S</v>
          </cell>
          <cell r="I141" t="str">
            <v>System Closed</v>
          </cell>
          <cell r="J141">
            <v>171496.27</v>
          </cell>
          <cell r="K141">
            <v>171496.27</v>
          </cell>
          <cell r="L141">
            <v>171496.27</v>
          </cell>
          <cell r="M141">
            <v>171496.27</v>
          </cell>
          <cell r="N141" t="str">
            <v>J TENBUSCH/TANYA STEWART</v>
          </cell>
        </row>
        <row r="142">
          <cell r="A142" t="str">
            <v>13C0937600</v>
          </cell>
          <cell r="B142">
            <v>0</v>
          </cell>
          <cell r="C142" t="str">
            <v>S</v>
          </cell>
          <cell r="D142" t="str">
            <v>T3335</v>
          </cell>
          <cell r="E142" t="str">
            <v>GIUSEPPINA TENBUSCH</v>
          </cell>
          <cell r="F142" t="str">
            <v>INDIAN</v>
          </cell>
          <cell r="G142" t="str">
            <v>TRUSTEES OF INDIANA UNIVE</v>
          </cell>
          <cell r="H142" t="str">
            <v>S</v>
          </cell>
          <cell r="I142" t="str">
            <v>System Closed</v>
          </cell>
          <cell r="J142">
            <v>167793.92000000001</v>
          </cell>
          <cell r="K142">
            <v>167793.92000000001</v>
          </cell>
          <cell r="L142">
            <v>167793.92000000001</v>
          </cell>
          <cell r="M142">
            <v>167793.92000000001</v>
          </cell>
          <cell r="N142" t="str">
            <v>J TENBUSCH/TANYA STEWART</v>
          </cell>
        </row>
        <row r="143">
          <cell r="A143" t="str">
            <v>13C1013100</v>
          </cell>
          <cell r="B143">
            <v>0</v>
          </cell>
          <cell r="C143" t="str">
            <v>S</v>
          </cell>
          <cell r="D143" t="str">
            <v>T0681</v>
          </cell>
          <cell r="E143" t="str">
            <v>JULIE TYLER</v>
          </cell>
          <cell r="F143" t="str">
            <v>UNIOFN</v>
          </cell>
          <cell r="G143" t="str">
            <v>UNIV. SYS. OF NEW HAMPSHI</v>
          </cell>
          <cell r="H143" t="str">
            <v>S</v>
          </cell>
          <cell r="I143" t="str">
            <v>System Closed</v>
          </cell>
          <cell r="J143">
            <v>71559.37</v>
          </cell>
          <cell r="K143">
            <v>71559.37</v>
          </cell>
          <cell r="L143">
            <v>71559.37</v>
          </cell>
          <cell r="M143">
            <v>71559.37</v>
          </cell>
          <cell r="N143" t="str">
            <v xml:space="preserve"> </v>
          </cell>
        </row>
        <row r="144">
          <cell r="A144" t="str">
            <v>13C1013200</v>
          </cell>
          <cell r="B144">
            <v>0</v>
          </cell>
          <cell r="C144" t="str">
            <v>S</v>
          </cell>
          <cell r="D144" t="str">
            <v>L3135</v>
          </cell>
          <cell r="E144" t="str">
            <v>MITCHELL LANEY</v>
          </cell>
          <cell r="F144" t="str">
            <v>UNIOFN</v>
          </cell>
          <cell r="G144" t="str">
            <v>UNIV. SYS. OF NEW HAMPSHI</v>
          </cell>
          <cell r="H144" t="str">
            <v>S</v>
          </cell>
          <cell r="I144" t="str">
            <v>System Closed</v>
          </cell>
          <cell r="J144">
            <v>45517.08</v>
          </cell>
          <cell r="K144">
            <v>45517.08</v>
          </cell>
          <cell r="L144">
            <v>45517.08</v>
          </cell>
          <cell r="M144">
            <v>45517.08</v>
          </cell>
          <cell r="N144" t="str">
            <v>M LANEY/T STEWART</v>
          </cell>
        </row>
        <row r="145">
          <cell r="A145" t="str">
            <v>13C1013300</v>
          </cell>
          <cell r="B145">
            <v>0</v>
          </cell>
          <cell r="C145" t="str">
            <v>S</v>
          </cell>
          <cell r="D145" t="str">
            <v>T3153</v>
          </cell>
          <cell r="E145" t="str">
            <v>MELISSA TORRES</v>
          </cell>
          <cell r="F145" t="str">
            <v>UNIOFN</v>
          </cell>
          <cell r="G145" t="str">
            <v>UNIV. SYS. OF NEW HAMPSHI</v>
          </cell>
          <cell r="H145" t="str">
            <v>S</v>
          </cell>
          <cell r="I145" t="str">
            <v>System Closed</v>
          </cell>
          <cell r="J145">
            <v>29062.98</v>
          </cell>
          <cell r="K145">
            <v>29062.98</v>
          </cell>
          <cell r="L145">
            <v>29062.98</v>
          </cell>
          <cell r="M145">
            <v>29062.98</v>
          </cell>
          <cell r="N145" t="str">
            <v>M TORRES/TANYA STEWART</v>
          </cell>
        </row>
        <row r="146">
          <cell r="A146" t="str">
            <v>13C1252100</v>
          </cell>
          <cell r="B146">
            <v>0</v>
          </cell>
          <cell r="C146" t="str">
            <v>S</v>
          </cell>
          <cell r="D146" t="str">
            <v>D9084</v>
          </cell>
          <cell r="E146" t="str">
            <v>TERESA DANFORTH</v>
          </cell>
          <cell r="F146" t="str">
            <v>UNICO3</v>
          </cell>
          <cell r="G146" t="str">
            <v>UNIVERSITY OF CONNECTICUT</v>
          </cell>
          <cell r="H146" t="str">
            <v>S</v>
          </cell>
          <cell r="I146" t="str">
            <v>System Closed</v>
          </cell>
          <cell r="J146">
            <v>67426.320000000007</v>
          </cell>
          <cell r="K146">
            <v>67426.320000000007</v>
          </cell>
          <cell r="L146">
            <v>67426.320000000007</v>
          </cell>
          <cell r="M146">
            <v>67426.320000000007</v>
          </cell>
          <cell r="N146" t="str">
            <v xml:space="preserve"> </v>
          </cell>
        </row>
        <row r="147">
          <cell r="A147" t="str">
            <v>13C1252200</v>
          </cell>
          <cell r="B147">
            <v>0</v>
          </cell>
          <cell r="C147" t="str">
            <v>S</v>
          </cell>
          <cell r="D147" t="str">
            <v>T0681</v>
          </cell>
          <cell r="E147" t="str">
            <v>JULIE TYLER</v>
          </cell>
          <cell r="F147" t="str">
            <v>UNICO3</v>
          </cell>
          <cell r="G147" t="str">
            <v>UNIVERSITY OF CONNECTICUT</v>
          </cell>
          <cell r="H147" t="str">
            <v>S</v>
          </cell>
          <cell r="I147" t="str">
            <v>System Closed</v>
          </cell>
          <cell r="J147">
            <v>67645.31</v>
          </cell>
          <cell r="K147">
            <v>67645.31</v>
          </cell>
          <cell r="L147">
            <v>67645.31</v>
          </cell>
          <cell r="M147">
            <v>67645.31</v>
          </cell>
          <cell r="N147" t="str">
            <v xml:space="preserve"> </v>
          </cell>
        </row>
        <row r="148">
          <cell r="A148" t="str">
            <v>13C1252300</v>
          </cell>
          <cell r="B148">
            <v>0</v>
          </cell>
          <cell r="C148" t="str">
            <v>S</v>
          </cell>
          <cell r="D148" t="str">
            <v>M9013</v>
          </cell>
          <cell r="E148" t="str">
            <v>CHRISTINA MCCLOUD</v>
          </cell>
          <cell r="F148" t="str">
            <v>UNICO3</v>
          </cell>
          <cell r="G148" t="str">
            <v>UNIVERSITY OF CONNECTICUT</v>
          </cell>
          <cell r="H148" t="str">
            <v>S</v>
          </cell>
          <cell r="I148" t="str">
            <v>System Closed</v>
          </cell>
          <cell r="J148">
            <v>64823.02</v>
          </cell>
          <cell r="K148">
            <v>64823.02</v>
          </cell>
          <cell r="L148">
            <v>64823.02</v>
          </cell>
          <cell r="M148">
            <v>64823.02</v>
          </cell>
          <cell r="N148" t="str">
            <v>J TYLER/T STEWART</v>
          </cell>
        </row>
        <row r="149">
          <cell r="A149" t="str">
            <v>13C1252400</v>
          </cell>
          <cell r="B149">
            <v>0</v>
          </cell>
          <cell r="C149" t="str">
            <v>S</v>
          </cell>
          <cell r="D149" t="str">
            <v>T3335</v>
          </cell>
          <cell r="E149" t="str">
            <v>GIUSEPPINA TENBUSCH</v>
          </cell>
          <cell r="F149" t="str">
            <v>UNICO3</v>
          </cell>
          <cell r="G149" t="str">
            <v>UNIVERSITY OF CONNECTICUT</v>
          </cell>
          <cell r="H149" t="str">
            <v>S</v>
          </cell>
          <cell r="I149" t="str">
            <v>System Closed</v>
          </cell>
          <cell r="J149">
            <v>69090.13</v>
          </cell>
          <cell r="K149">
            <v>69090.13</v>
          </cell>
          <cell r="L149">
            <v>69090.13</v>
          </cell>
          <cell r="M149">
            <v>69090.13</v>
          </cell>
          <cell r="N149" t="str">
            <v>J TENBUSCH/TANYA STEAWRT</v>
          </cell>
        </row>
        <row r="150">
          <cell r="A150" t="str">
            <v>13C1252500</v>
          </cell>
          <cell r="B150">
            <v>0</v>
          </cell>
          <cell r="C150" t="str">
            <v>S</v>
          </cell>
          <cell r="D150" t="str">
            <v>T3335</v>
          </cell>
          <cell r="E150" t="str">
            <v>GIUSEPPINA TENBUSCH</v>
          </cell>
          <cell r="F150" t="str">
            <v>UNICO3</v>
          </cell>
          <cell r="G150" t="str">
            <v>UNIVERSITY OF CONNECTICUT</v>
          </cell>
          <cell r="H150" t="str">
            <v>C</v>
          </cell>
          <cell r="I150" t="str">
            <v>Closed</v>
          </cell>
          <cell r="J150">
            <v>60499.06</v>
          </cell>
          <cell r="K150">
            <v>60499.06</v>
          </cell>
          <cell r="L150">
            <v>60499.06</v>
          </cell>
          <cell r="M150">
            <v>60499.06</v>
          </cell>
          <cell r="N150" t="str">
            <v>J TENBUSCH/TANYA STEWART</v>
          </cell>
        </row>
        <row r="151">
          <cell r="A151" t="str">
            <v>14-C0166</v>
          </cell>
          <cell r="B151">
            <v>0</v>
          </cell>
          <cell r="C151" t="str">
            <v>S</v>
          </cell>
          <cell r="D151" t="str">
            <v>T3153</v>
          </cell>
          <cell r="E151" t="str">
            <v>MELISSA TORRES</v>
          </cell>
          <cell r="F151" t="str">
            <v>HITTEL</v>
          </cell>
          <cell r="G151" t="str">
            <v>HITT ELECTRIC CORP.</v>
          </cell>
          <cell r="H151" t="str">
            <v>S</v>
          </cell>
          <cell r="I151" t="str">
            <v>System Closed</v>
          </cell>
          <cell r="J151">
            <v>950185.35</v>
          </cell>
          <cell r="K151">
            <v>950185.35</v>
          </cell>
          <cell r="L151">
            <v>950185.35</v>
          </cell>
          <cell r="M151">
            <v>950185.35</v>
          </cell>
          <cell r="N151" t="str">
            <v xml:space="preserve"> </v>
          </cell>
        </row>
        <row r="152">
          <cell r="A152" t="str">
            <v>14-C0590</v>
          </cell>
          <cell r="B152">
            <v>0</v>
          </cell>
          <cell r="C152" t="str">
            <v>S</v>
          </cell>
          <cell r="D152" t="str">
            <v>JARROD-A</v>
          </cell>
          <cell r="E152" t="str">
            <v>JARROD FITZPATRICK</v>
          </cell>
          <cell r="F152" t="str">
            <v>AMPLIT</v>
          </cell>
          <cell r="G152" t="str">
            <v>AMPLITUDE LASER, INC.</v>
          </cell>
          <cell r="H152" t="str">
            <v>S</v>
          </cell>
          <cell r="I152" t="str">
            <v>System Closed</v>
          </cell>
          <cell r="J152">
            <v>300000</v>
          </cell>
          <cell r="K152">
            <v>300000</v>
          </cell>
          <cell r="L152">
            <v>300000</v>
          </cell>
          <cell r="M152">
            <v>300000</v>
          </cell>
          <cell r="N152" t="str">
            <v>FITZPATRICK/P EVTUSHENKO</v>
          </cell>
        </row>
        <row r="153">
          <cell r="A153" t="str">
            <v>14-C0678</v>
          </cell>
          <cell r="B153">
            <v>0</v>
          </cell>
          <cell r="C153" t="str">
            <v>S</v>
          </cell>
          <cell r="D153" t="str">
            <v>G4532</v>
          </cell>
          <cell r="E153" t="str">
            <v>DENISE LEARY-STITH</v>
          </cell>
          <cell r="F153" t="str">
            <v>YORKRI</v>
          </cell>
          <cell r="G153" t="str">
            <v>YORK RIVER ELECTRIC INC.</v>
          </cell>
          <cell r="H153" t="str">
            <v>S</v>
          </cell>
          <cell r="I153" t="str">
            <v>System Closed</v>
          </cell>
          <cell r="J153">
            <v>3281895.96</v>
          </cell>
          <cell r="K153">
            <v>3281895.96</v>
          </cell>
          <cell r="L153">
            <v>3281895.96</v>
          </cell>
          <cell r="M153">
            <v>3281895.96</v>
          </cell>
          <cell r="N153" t="str">
            <v xml:space="preserve"> </v>
          </cell>
        </row>
        <row r="154">
          <cell r="A154" t="str">
            <v>14-C1014</v>
          </cell>
          <cell r="B154">
            <v>0</v>
          </cell>
          <cell r="C154" t="str">
            <v>S</v>
          </cell>
          <cell r="D154" t="str">
            <v>S0684</v>
          </cell>
          <cell r="E154" t="str">
            <v>CAROLYN STEPNEY</v>
          </cell>
          <cell r="F154" t="str">
            <v>WARWIC</v>
          </cell>
          <cell r="G154" t="str">
            <v>WARWICK PLUMBING&amp;HEATING</v>
          </cell>
          <cell r="H154" t="str">
            <v>S</v>
          </cell>
          <cell r="I154" t="str">
            <v>System Closed</v>
          </cell>
          <cell r="J154">
            <v>5667889.8300000001</v>
          </cell>
          <cell r="K154">
            <v>5667889.8300000001</v>
          </cell>
          <cell r="L154">
            <v>5667889.8300000001</v>
          </cell>
          <cell r="M154">
            <v>5667889.8300000001</v>
          </cell>
          <cell r="N154" t="str">
            <v xml:space="preserve"> </v>
          </cell>
        </row>
        <row r="155">
          <cell r="A155" t="str">
            <v>14-C1473</v>
          </cell>
          <cell r="B155">
            <v>0</v>
          </cell>
          <cell r="C155" t="str">
            <v>S</v>
          </cell>
          <cell r="D155" t="str">
            <v>T3153</v>
          </cell>
          <cell r="E155" t="str">
            <v>MELISSA TORRES</v>
          </cell>
          <cell r="F155" t="str">
            <v>PHPKTE</v>
          </cell>
          <cell r="G155" t="str">
            <v>KENDALL HOLDINGS LTD.</v>
          </cell>
          <cell r="H155" t="str">
            <v>S</v>
          </cell>
          <cell r="I155" t="str">
            <v>System Closed</v>
          </cell>
          <cell r="J155">
            <v>221078</v>
          </cell>
          <cell r="K155">
            <v>221078</v>
          </cell>
          <cell r="L155">
            <v>221078</v>
          </cell>
          <cell r="M155">
            <v>221078</v>
          </cell>
          <cell r="N155" t="str">
            <v xml:space="preserve"> </v>
          </cell>
        </row>
        <row r="156">
          <cell r="A156" t="str">
            <v>14-C1480</v>
          </cell>
          <cell r="B156">
            <v>0</v>
          </cell>
          <cell r="C156" t="str">
            <v>S</v>
          </cell>
          <cell r="D156" t="str">
            <v>LARMS</v>
          </cell>
          <cell r="E156" t="str">
            <v>LASHAUNDA ARMSTRONG</v>
          </cell>
          <cell r="F156" t="str">
            <v>HEARDC</v>
          </cell>
          <cell r="G156" t="str">
            <v>HEARD CONSTRUCTION, INC.</v>
          </cell>
          <cell r="H156" t="str">
            <v>S</v>
          </cell>
          <cell r="I156" t="str">
            <v>System Closed</v>
          </cell>
          <cell r="J156">
            <v>233865.34</v>
          </cell>
          <cell r="K156">
            <v>233865.34</v>
          </cell>
          <cell r="L156">
            <v>233865.34</v>
          </cell>
          <cell r="M156">
            <v>233865.34</v>
          </cell>
          <cell r="N156" t="str">
            <v>L ARMSTRONG/C SNETTER</v>
          </cell>
        </row>
        <row r="157">
          <cell r="A157" t="str">
            <v>14-P0173</v>
          </cell>
          <cell r="B157">
            <v>0</v>
          </cell>
          <cell r="C157" t="str">
            <v>S</v>
          </cell>
          <cell r="D157" t="str">
            <v>W3869</v>
          </cell>
          <cell r="E157" t="str">
            <v>SHARON WILLIAMS</v>
          </cell>
          <cell r="F157" t="str">
            <v>SWFUNK</v>
          </cell>
          <cell r="G157" t="str">
            <v>SW FUNK INDUSTRIAL</v>
          </cell>
          <cell r="H157" t="str">
            <v>S</v>
          </cell>
          <cell r="I157" t="str">
            <v>System Closed</v>
          </cell>
          <cell r="J157">
            <v>129461</v>
          </cell>
          <cell r="K157">
            <v>129461</v>
          </cell>
          <cell r="L157">
            <v>129461</v>
          </cell>
          <cell r="M157">
            <v>129461</v>
          </cell>
          <cell r="N157" t="str">
            <v xml:space="preserve"> </v>
          </cell>
        </row>
        <row r="158">
          <cell r="A158" t="str">
            <v>14C0252100</v>
          </cell>
          <cell r="B158">
            <v>0</v>
          </cell>
          <cell r="C158" t="str">
            <v>S</v>
          </cell>
          <cell r="D158" t="str">
            <v>T0681</v>
          </cell>
          <cell r="E158" t="str">
            <v>JULIE TYLER</v>
          </cell>
          <cell r="F158" t="str">
            <v>GEOWAS</v>
          </cell>
          <cell r="G158" t="str">
            <v>GEORGE WASHINGTON UNIV</v>
          </cell>
          <cell r="H158" t="str">
            <v>S</v>
          </cell>
          <cell r="I158" t="str">
            <v>System Closed</v>
          </cell>
          <cell r="J158">
            <v>48052.49</v>
          </cell>
          <cell r="K158">
            <v>48052.49</v>
          </cell>
          <cell r="L158">
            <v>48052.49</v>
          </cell>
          <cell r="M158">
            <v>48052.49</v>
          </cell>
          <cell r="N158" t="str">
            <v xml:space="preserve"> </v>
          </cell>
        </row>
        <row r="159">
          <cell r="A159" t="str">
            <v>14C0252200</v>
          </cell>
          <cell r="B159">
            <v>0</v>
          </cell>
          <cell r="C159" t="str">
            <v>S</v>
          </cell>
          <cell r="D159" t="str">
            <v>T0681</v>
          </cell>
          <cell r="E159" t="str">
            <v>JULIE TYLER</v>
          </cell>
          <cell r="F159" t="str">
            <v>GEOWAS</v>
          </cell>
          <cell r="G159" t="str">
            <v>GEORGE WASHINGTON UNIV</v>
          </cell>
          <cell r="H159" t="str">
            <v>S</v>
          </cell>
          <cell r="I159" t="str">
            <v>System Closed</v>
          </cell>
          <cell r="J159">
            <v>66524.490000000005</v>
          </cell>
          <cell r="K159">
            <v>66524.490000000005</v>
          </cell>
          <cell r="L159">
            <v>66524.490000000005</v>
          </cell>
          <cell r="M159">
            <v>66524.490000000005</v>
          </cell>
          <cell r="N159" t="str">
            <v>J TYLER/T STEWART</v>
          </cell>
        </row>
        <row r="160">
          <cell r="A160" t="str">
            <v>14C0252300</v>
          </cell>
          <cell r="B160">
            <v>0</v>
          </cell>
          <cell r="C160" t="str">
            <v>S</v>
          </cell>
          <cell r="D160" t="str">
            <v>M9013</v>
          </cell>
          <cell r="E160" t="str">
            <v>CHRISTINA MCCLOUD</v>
          </cell>
          <cell r="F160" t="str">
            <v>GEOWAS</v>
          </cell>
          <cell r="G160" t="str">
            <v>GEORGE WASHINGTON UNIV</v>
          </cell>
          <cell r="H160" t="str">
            <v>S</v>
          </cell>
          <cell r="I160" t="str">
            <v>System Closed</v>
          </cell>
          <cell r="J160">
            <v>62144.98</v>
          </cell>
          <cell r="K160">
            <v>62144.98</v>
          </cell>
          <cell r="L160">
            <v>62144.98</v>
          </cell>
          <cell r="M160">
            <v>62144.98</v>
          </cell>
          <cell r="N160" t="str">
            <v>J TYLER/T STEWART</v>
          </cell>
        </row>
        <row r="161">
          <cell r="A161" t="str">
            <v>14C0252400</v>
          </cell>
          <cell r="B161">
            <v>0</v>
          </cell>
          <cell r="C161" t="str">
            <v>S</v>
          </cell>
          <cell r="D161" t="str">
            <v>K7103</v>
          </cell>
          <cell r="E161" t="str">
            <v>MICHELE KHASIDIS</v>
          </cell>
          <cell r="F161" t="str">
            <v>GEOWAS</v>
          </cell>
          <cell r="G161" t="str">
            <v>GEORGE WASHINGTON UNIV</v>
          </cell>
          <cell r="H161" t="str">
            <v>S</v>
          </cell>
          <cell r="I161" t="str">
            <v>System Closed</v>
          </cell>
          <cell r="J161">
            <v>161232.01999999999</v>
          </cell>
          <cell r="K161">
            <v>161232.01999999999</v>
          </cell>
          <cell r="L161">
            <v>161232.01999999999</v>
          </cell>
          <cell r="M161">
            <v>161232.01999999999</v>
          </cell>
          <cell r="N161" t="str">
            <v>M KHASIDIS/TANYA STEWART</v>
          </cell>
        </row>
        <row r="162">
          <cell r="A162" t="str">
            <v>14C0252500</v>
          </cell>
          <cell r="B162">
            <v>0</v>
          </cell>
          <cell r="C162" t="str">
            <v>S</v>
          </cell>
          <cell r="D162" t="str">
            <v>K7103</v>
          </cell>
          <cell r="E162" t="str">
            <v>MICHELE KHASIDIS</v>
          </cell>
          <cell r="F162" t="str">
            <v>GEOWAS</v>
          </cell>
          <cell r="G162" t="str">
            <v>GEORGE WASHINGTON UNIV</v>
          </cell>
          <cell r="H162" t="str">
            <v>S</v>
          </cell>
          <cell r="I162" t="str">
            <v>System Closed</v>
          </cell>
          <cell r="J162">
            <v>34328.6</v>
          </cell>
          <cell r="K162">
            <v>34328.6</v>
          </cell>
          <cell r="L162">
            <v>34328.6</v>
          </cell>
          <cell r="M162">
            <v>34328.6</v>
          </cell>
          <cell r="N162" t="str">
            <v>M KHASIDIS/TANYA STEWART</v>
          </cell>
        </row>
        <row r="163">
          <cell r="A163" t="str">
            <v>14C0436005</v>
          </cell>
          <cell r="B163">
            <v>0</v>
          </cell>
          <cell r="C163" t="str">
            <v>S</v>
          </cell>
          <cell r="D163" t="str">
            <v>T3153</v>
          </cell>
          <cell r="E163" t="str">
            <v>MELISSA TORRES</v>
          </cell>
          <cell r="F163" t="str">
            <v>HANKIN</v>
          </cell>
          <cell r="G163" t="str">
            <v>HANKINS &amp; ANDERSON INC</v>
          </cell>
          <cell r="H163" t="str">
            <v>S</v>
          </cell>
          <cell r="I163" t="str">
            <v>System Closed</v>
          </cell>
          <cell r="J163">
            <v>671449</v>
          </cell>
          <cell r="K163">
            <v>671449</v>
          </cell>
          <cell r="L163">
            <v>671449</v>
          </cell>
          <cell r="M163">
            <v>671449</v>
          </cell>
          <cell r="N163" t="str">
            <v xml:space="preserve"> </v>
          </cell>
        </row>
        <row r="164">
          <cell r="A164" t="str">
            <v>14C0436012</v>
          </cell>
          <cell r="B164">
            <v>0</v>
          </cell>
          <cell r="C164" t="str">
            <v>S</v>
          </cell>
          <cell r="D164" t="str">
            <v>S0684</v>
          </cell>
          <cell r="E164" t="str">
            <v>CAROLYN STEPNEY</v>
          </cell>
          <cell r="F164" t="str">
            <v>HANKIN</v>
          </cell>
          <cell r="G164" t="str">
            <v>HANKINS &amp; ANDERSON INC</v>
          </cell>
          <cell r="H164" t="str">
            <v>S</v>
          </cell>
          <cell r="I164" t="str">
            <v>System Closed</v>
          </cell>
          <cell r="J164">
            <v>212772.55</v>
          </cell>
          <cell r="K164">
            <v>212772.55</v>
          </cell>
          <cell r="L164">
            <v>212772.55</v>
          </cell>
          <cell r="M164">
            <v>212772.55</v>
          </cell>
          <cell r="N164" t="str">
            <v>M TORRES/M SOLAROLI</v>
          </cell>
        </row>
        <row r="165">
          <cell r="A165" t="str">
            <v>14C1199100</v>
          </cell>
          <cell r="B165">
            <v>0</v>
          </cell>
          <cell r="C165" t="str">
            <v>S</v>
          </cell>
          <cell r="D165" t="str">
            <v>T0681</v>
          </cell>
          <cell r="E165" t="str">
            <v>JULIE TYLER</v>
          </cell>
          <cell r="F165" t="str">
            <v>MISSIS</v>
          </cell>
          <cell r="G165" t="str">
            <v>MISSISSIPPI STATE UNIVER.</v>
          </cell>
          <cell r="H165" t="str">
            <v>S</v>
          </cell>
          <cell r="I165" t="str">
            <v>System Closed</v>
          </cell>
          <cell r="J165">
            <v>56675.87</v>
          </cell>
          <cell r="K165">
            <v>56675.87</v>
          </cell>
          <cell r="L165">
            <v>56675.87</v>
          </cell>
          <cell r="M165">
            <v>56675.87</v>
          </cell>
          <cell r="N165" t="str">
            <v>J TYLER/T STEWART</v>
          </cell>
        </row>
        <row r="166">
          <cell r="A166" t="str">
            <v>14C1199200</v>
          </cell>
          <cell r="B166">
            <v>0</v>
          </cell>
          <cell r="C166" t="str">
            <v>S</v>
          </cell>
          <cell r="D166" t="str">
            <v>M9013</v>
          </cell>
          <cell r="E166" t="str">
            <v>CHRISTINA MCCLOUD</v>
          </cell>
          <cell r="F166" t="str">
            <v>MISSIS</v>
          </cell>
          <cell r="G166" t="str">
            <v>MISSISSIPPI STATE UNIVER.</v>
          </cell>
          <cell r="H166" t="str">
            <v>S</v>
          </cell>
          <cell r="I166" t="str">
            <v>System Closed</v>
          </cell>
          <cell r="J166">
            <v>66802.179999999993</v>
          </cell>
          <cell r="K166">
            <v>66802.22</v>
          </cell>
          <cell r="L166">
            <v>66802.179999999993</v>
          </cell>
          <cell r="M166">
            <v>66802.179999999993</v>
          </cell>
          <cell r="N166" t="str">
            <v>C MCCLOUD/T STEWART</v>
          </cell>
        </row>
        <row r="167">
          <cell r="A167" t="str">
            <v>14C1199300</v>
          </cell>
          <cell r="B167">
            <v>0</v>
          </cell>
          <cell r="C167" t="str">
            <v>S</v>
          </cell>
          <cell r="D167" t="str">
            <v>G4532</v>
          </cell>
          <cell r="E167" t="str">
            <v>DENISE LEARY-STITH</v>
          </cell>
          <cell r="F167" t="str">
            <v>MISSIS</v>
          </cell>
          <cell r="G167" t="str">
            <v>MISSISSIPPI STATE UNIVER.</v>
          </cell>
          <cell r="H167" t="str">
            <v>S</v>
          </cell>
          <cell r="I167" t="str">
            <v>System Closed</v>
          </cell>
          <cell r="J167">
            <v>61853.18</v>
          </cell>
          <cell r="K167">
            <v>61853.18</v>
          </cell>
          <cell r="L167">
            <v>61853.18</v>
          </cell>
          <cell r="M167">
            <v>61853.18</v>
          </cell>
          <cell r="N167" t="str">
            <v>D LEARY/TANYA STEWART</v>
          </cell>
        </row>
        <row r="168">
          <cell r="A168" t="str">
            <v>14C1199400</v>
          </cell>
          <cell r="B168">
            <v>0</v>
          </cell>
          <cell r="C168" t="str">
            <v>S</v>
          </cell>
          <cell r="D168" t="str">
            <v>K7103</v>
          </cell>
          <cell r="E168" t="str">
            <v>MICHELE KHASIDIS</v>
          </cell>
          <cell r="F168" t="str">
            <v>MISSIS</v>
          </cell>
          <cell r="G168" t="str">
            <v>MISSISSIPPI STATE UNIVER.</v>
          </cell>
          <cell r="H168" t="str">
            <v>S</v>
          </cell>
          <cell r="I168" t="str">
            <v>System Closed</v>
          </cell>
          <cell r="J168">
            <v>58029.1</v>
          </cell>
          <cell r="K168">
            <v>58029.1</v>
          </cell>
          <cell r="L168">
            <v>58029.1</v>
          </cell>
          <cell r="M168">
            <v>58029.1</v>
          </cell>
          <cell r="N168" t="str">
            <v>M KHASIDIS/TANYA STEWART</v>
          </cell>
        </row>
        <row r="169">
          <cell r="A169" t="str">
            <v>14C1199500</v>
          </cell>
          <cell r="B169">
            <v>0</v>
          </cell>
          <cell r="C169" t="str">
            <v>S</v>
          </cell>
          <cell r="D169" t="str">
            <v>K7103</v>
          </cell>
          <cell r="E169" t="str">
            <v>MICHELE KHASIDIS</v>
          </cell>
          <cell r="F169" t="str">
            <v>MISSIS</v>
          </cell>
          <cell r="G169" t="str">
            <v>MISSISSIPPI STATE UNIVER.</v>
          </cell>
          <cell r="H169" t="str">
            <v>S</v>
          </cell>
          <cell r="I169" t="str">
            <v>System Closed</v>
          </cell>
          <cell r="J169">
            <v>63794.58</v>
          </cell>
          <cell r="K169">
            <v>63794.58</v>
          </cell>
          <cell r="L169">
            <v>63794.58</v>
          </cell>
          <cell r="M169">
            <v>63794.58</v>
          </cell>
          <cell r="N169" t="str">
            <v>M KHASIDIS/TANYA STEWART</v>
          </cell>
        </row>
        <row r="170">
          <cell r="A170" t="str">
            <v>15-C0126</v>
          </cell>
          <cell r="B170">
            <v>0</v>
          </cell>
          <cell r="C170" t="str">
            <v>S</v>
          </cell>
          <cell r="D170" t="str">
            <v>G4532</v>
          </cell>
          <cell r="E170" t="str">
            <v>DENISE LEARY-STITH</v>
          </cell>
          <cell r="F170" t="str">
            <v>NORSTA</v>
          </cell>
          <cell r="G170" t="str">
            <v>NORFOLK STATE UNIVERSITY</v>
          </cell>
          <cell r="H170" t="str">
            <v>S</v>
          </cell>
          <cell r="I170" t="str">
            <v>System Closed</v>
          </cell>
          <cell r="J170">
            <v>114032.05</v>
          </cell>
          <cell r="K170">
            <v>114032.05</v>
          </cell>
          <cell r="L170">
            <v>114032.05</v>
          </cell>
          <cell r="M170">
            <v>114032.05</v>
          </cell>
          <cell r="N170" t="str">
            <v xml:space="preserve"> </v>
          </cell>
        </row>
        <row r="171">
          <cell r="A171" t="str">
            <v>15-C0164</v>
          </cell>
          <cell r="B171">
            <v>0</v>
          </cell>
          <cell r="C171" t="str">
            <v>S</v>
          </cell>
          <cell r="D171" t="str">
            <v>T3153</v>
          </cell>
          <cell r="E171" t="str">
            <v>MELISSA TORRES</v>
          </cell>
          <cell r="F171" t="str">
            <v>WARWIC</v>
          </cell>
          <cell r="G171" t="str">
            <v>WARWICK PLUMBING&amp;HEATING</v>
          </cell>
          <cell r="H171" t="str">
            <v>S</v>
          </cell>
          <cell r="I171" t="str">
            <v>System Closed</v>
          </cell>
          <cell r="J171">
            <v>1216854</v>
          </cell>
          <cell r="K171">
            <v>1216854</v>
          </cell>
          <cell r="L171">
            <v>1216854</v>
          </cell>
          <cell r="M171">
            <v>1216854</v>
          </cell>
          <cell r="N171" t="str">
            <v xml:space="preserve"> </v>
          </cell>
        </row>
        <row r="172">
          <cell r="A172" t="str">
            <v>15-C0497</v>
          </cell>
          <cell r="B172">
            <v>0</v>
          </cell>
          <cell r="C172" t="str">
            <v>S</v>
          </cell>
          <cell r="D172" t="str">
            <v>S0684</v>
          </cell>
          <cell r="E172" t="str">
            <v>CAROLYN STEPNEY</v>
          </cell>
          <cell r="F172" t="str">
            <v>DEKIRB</v>
          </cell>
          <cell r="G172" t="str">
            <v>D.E. KIRBY, INC.</v>
          </cell>
          <cell r="H172" t="str">
            <v>S</v>
          </cell>
          <cell r="I172" t="str">
            <v>System Closed</v>
          </cell>
          <cell r="J172">
            <v>4518992.83</v>
          </cell>
          <cell r="K172">
            <v>4518992.83</v>
          </cell>
          <cell r="L172">
            <v>4518992.83</v>
          </cell>
          <cell r="M172">
            <v>4518992.83</v>
          </cell>
          <cell r="N172" t="str">
            <v>C STEPNEY/M SOLAROLI</v>
          </cell>
        </row>
        <row r="173">
          <cell r="A173" t="str">
            <v>15-C0512</v>
          </cell>
          <cell r="B173">
            <v>0</v>
          </cell>
          <cell r="C173" t="str">
            <v>S</v>
          </cell>
          <cell r="D173" t="str">
            <v>G4532</v>
          </cell>
          <cell r="E173" t="str">
            <v>DENISE LEARY-STITH</v>
          </cell>
          <cell r="F173" t="str">
            <v>YORKRI</v>
          </cell>
          <cell r="G173" t="str">
            <v>YORK RIVER ELECTRIC INC.</v>
          </cell>
          <cell r="H173" t="str">
            <v>S</v>
          </cell>
          <cell r="I173" t="str">
            <v>System Closed</v>
          </cell>
          <cell r="J173">
            <v>2149071.37</v>
          </cell>
          <cell r="K173">
            <v>2149071.37</v>
          </cell>
          <cell r="L173">
            <v>2149071.37</v>
          </cell>
          <cell r="M173">
            <v>2149071.37</v>
          </cell>
          <cell r="N173" t="str">
            <v>D LEARY/M SOLAROLI</v>
          </cell>
        </row>
        <row r="174">
          <cell r="A174" t="str">
            <v>15-C0580</v>
          </cell>
          <cell r="B174">
            <v>0</v>
          </cell>
          <cell r="C174" t="str">
            <v>S</v>
          </cell>
          <cell r="D174" t="str">
            <v>G4532</v>
          </cell>
          <cell r="E174" t="str">
            <v>DENISE LEARY-STITH</v>
          </cell>
          <cell r="F174" t="str">
            <v>RITCHI</v>
          </cell>
          <cell r="G174" t="str">
            <v>RITCHIE-CURBOW CONSTRUC</v>
          </cell>
          <cell r="H174" t="str">
            <v>S</v>
          </cell>
          <cell r="I174" t="str">
            <v>System Closed</v>
          </cell>
          <cell r="J174">
            <v>1941762.41</v>
          </cell>
          <cell r="K174">
            <v>1941762.41</v>
          </cell>
          <cell r="L174">
            <v>1941762.41</v>
          </cell>
          <cell r="M174">
            <v>1941762.41</v>
          </cell>
          <cell r="N174" t="str">
            <v>D LEARY/RONNIE ROUSE</v>
          </cell>
        </row>
        <row r="175">
          <cell r="A175" t="str">
            <v>15-C0587</v>
          </cell>
          <cell r="B175">
            <v>0</v>
          </cell>
          <cell r="C175" t="str">
            <v>S</v>
          </cell>
          <cell r="D175" t="str">
            <v>L3135</v>
          </cell>
          <cell r="E175" t="str">
            <v>MITCHELL LANEY</v>
          </cell>
          <cell r="F175" t="str">
            <v>RIRESE</v>
          </cell>
          <cell r="G175" t="str">
            <v>RI RESEARCH INSTRUMENTS</v>
          </cell>
          <cell r="H175" t="str">
            <v>C</v>
          </cell>
          <cell r="I175" t="str">
            <v>Closed</v>
          </cell>
          <cell r="J175">
            <v>25559662.449999999</v>
          </cell>
          <cell r="K175">
            <v>25559662.449999999</v>
          </cell>
          <cell r="L175">
            <v>25559662.449999999</v>
          </cell>
          <cell r="M175">
            <v>25559662.449999999</v>
          </cell>
          <cell r="N175" t="str">
            <v>M LANEY/DALY/K WILSON</v>
          </cell>
        </row>
        <row r="176">
          <cell r="A176" t="str">
            <v>15-C0753</v>
          </cell>
          <cell r="B176">
            <v>0</v>
          </cell>
          <cell r="C176" t="str">
            <v>S</v>
          </cell>
          <cell r="D176" t="str">
            <v>L3135</v>
          </cell>
          <cell r="E176" t="str">
            <v>MITCHELL LANEY</v>
          </cell>
          <cell r="F176" t="str">
            <v>ETTZAN</v>
          </cell>
          <cell r="G176" t="str">
            <v xml:space="preserve">ETTORE ZANON S.P.A. </v>
          </cell>
          <cell r="H176" t="str">
            <v>S</v>
          </cell>
          <cell r="I176" t="str">
            <v>System Closed</v>
          </cell>
          <cell r="J176">
            <v>11927543.029999999</v>
          </cell>
          <cell r="K176">
            <v>11927543.029999999</v>
          </cell>
          <cell r="L176">
            <v>11927543.029999999</v>
          </cell>
          <cell r="M176">
            <v>11927543.029999999</v>
          </cell>
          <cell r="N176" t="str">
            <v>M LANEY/K WILSON</v>
          </cell>
        </row>
        <row r="177">
          <cell r="A177" t="str">
            <v>15-C0791</v>
          </cell>
          <cell r="B177">
            <v>0</v>
          </cell>
          <cell r="C177" t="str">
            <v>S</v>
          </cell>
          <cell r="D177" t="str">
            <v>T0681</v>
          </cell>
          <cell r="E177" t="str">
            <v>JULIE TYLER</v>
          </cell>
          <cell r="F177" t="str">
            <v>SHOREL</v>
          </cell>
          <cell r="G177" t="str">
            <v>SHORELINE INDUSTRIES INC.</v>
          </cell>
          <cell r="H177" t="str">
            <v>S</v>
          </cell>
          <cell r="I177" t="str">
            <v>System Closed</v>
          </cell>
          <cell r="J177">
            <v>197518</v>
          </cell>
          <cell r="K177">
            <v>197518</v>
          </cell>
          <cell r="L177">
            <v>197518</v>
          </cell>
          <cell r="M177">
            <v>197518</v>
          </cell>
          <cell r="N177" t="str">
            <v>J TYLER/S CHANDRA/28G</v>
          </cell>
        </row>
        <row r="178">
          <cell r="A178" t="str">
            <v>15-C1196</v>
          </cell>
          <cell r="B178">
            <v>0</v>
          </cell>
          <cell r="C178" t="str">
            <v>S</v>
          </cell>
          <cell r="D178" t="str">
            <v>P2226</v>
          </cell>
          <cell r="E178" t="str">
            <v>THEODORE PESHEHONOFF</v>
          </cell>
          <cell r="F178" t="str">
            <v>AIRLI3</v>
          </cell>
          <cell r="G178" t="str">
            <v>AIR LIQUIDE ADVANCED TECH</v>
          </cell>
          <cell r="H178" t="str">
            <v>C</v>
          </cell>
          <cell r="I178" t="str">
            <v>Closed</v>
          </cell>
          <cell r="J178">
            <v>17240610.140000001</v>
          </cell>
          <cell r="K178">
            <v>17240648.109999999</v>
          </cell>
          <cell r="L178">
            <v>17240610.140000001</v>
          </cell>
          <cell r="M178">
            <v>17240610.140000001</v>
          </cell>
          <cell r="N178" t="str">
            <v xml:space="preserve">PESH/ARENIUS/MBEVINS </v>
          </cell>
          <cell r="O178" t="str">
            <v>PESHEHONOFF, THEODORE</v>
          </cell>
          <cell r="P178" t="str">
            <v xml:space="preserve"> </v>
          </cell>
          <cell r="Q178" t="str">
            <v>ARENIUS, DANA M</v>
          </cell>
          <cell r="R178" t="str">
            <v xml:space="preserve"> </v>
          </cell>
        </row>
        <row r="179">
          <cell r="A179" t="str">
            <v>15-C1369</v>
          </cell>
          <cell r="B179">
            <v>0</v>
          </cell>
          <cell r="C179" t="str">
            <v>S</v>
          </cell>
          <cell r="D179" t="str">
            <v>T3153</v>
          </cell>
          <cell r="E179" t="str">
            <v>MELISSA TORRES</v>
          </cell>
          <cell r="F179" t="str">
            <v>SCHLCO</v>
          </cell>
          <cell r="G179" t="str">
            <v xml:space="preserve">W.M. SCHLOSSER COMPANY </v>
          </cell>
          <cell r="H179" t="str">
            <v>S</v>
          </cell>
          <cell r="I179" t="str">
            <v>System Closed</v>
          </cell>
          <cell r="J179">
            <v>3611693</v>
          </cell>
          <cell r="K179">
            <v>3611693</v>
          </cell>
          <cell r="L179">
            <v>3611693</v>
          </cell>
          <cell r="M179">
            <v>3611693</v>
          </cell>
          <cell r="N179" t="str">
            <v>M TORRES/C SNETTER</v>
          </cell>
        </row>
        <row r="180">
          <cell r="A180" t="str">
            <v>15-C1402</v>
          </cell>
          <cell r="B180">
            <v>0</v>
          </cell>
          <cell r="C180" t="str">
            <v>S</v>
          </cell>
          <cell r="D180" t="str">
            <v>P2226</v>
          </cell>
          <cell r="E180" t="str">
            <v>THEODORE PESHEHONOFF</v>
          </cell>
          <cell r="F180" t="str">
            <v>PHPKTE</v>
          </cell>
          <cell r="G180" t="str">
            <v>KENDALL HOLDINGS LTD.</v>
          </cell>
          <cell r="H180" t="str">
            <v>S</v>
          </cell>
          <cell r="I180" t="str">
            <v>System Closed</v>
          </cell>
          <cell r="J180">
            <v>12459449.640000001</v>
          </cell>
          <cell r="K180">
            <v>12459449.640000001</v>
          </cell>
          <cell r="L180">
            <v>12459449.640000001</v>
          </cell>
          <cell r="M180">
            <v>12459449.640000001</v>
          </cell>
          <cell r="N180" t="str">
            <v>PESHEHONOFF/BEVINS</v>
          </cell>
        </row>
        <row r="181">
          <cell r="A181" t="str">
            <v>15-C1551</v>
          </cell>
          <cell r="B181">
            <v>0</v>
          </cell>
          <cell r="C181" t="str">
            <v>S</v>
          </cell>
          <cell r="D181" t="str">
            <v>T3153</v>
          </cell>
          <cell r="E181" t="str">
            <v>MELISSA TORRES</v>
          </cell>
          <cell r="F181" t="str">
            <v>CEA-SA</v>
          </cell>
          <cell r="G181" t="str">
            <v>CEA-SACLAY</v>
          </cell>
          <cell r="H181" t="str">
            <v>S</v>
          </cell>
          <cell r="I181" t="str">
            <v>System Closed</v>
          </cell>
          <cell r="J181">
            <v>241000</v>
          </cell>
          <cell r="K181">
            <v>241000</v>
          </cell>
          <cell r="L181">
            <v>241000</v>
          </cell>
          <cell r="M181">
            <v>241000</v>
          </cell>
          <cell r="N181" t="str">
            <v>M TORRES/V BURKERT</v>
          </cell>
        </row>
        <row r="182">
          <cell r="A182" t="str">
            <v>15C0126100</v>
          </cell>
          <cell r="B182">
            <v>0</v>
          </cell>
          <cell r="C182" t="str">
            <v>S</v>
          </cell>
          <cell r="D182" t="str">
            <v>T0681</v>
          </cell>
          <cell r="E182" t="str">
            <v>JULIE TYLER</v>
          </cell>
          <cell r="F182" t="str">
            <v>NORSTA</v>
          </cell>
          <cell r="G182" t="str">
            <v>NORFOLK STATE UNIVERSITY</v>
          </cell>
          <cell r="H182" t="str">
            <v>S</v>
          </cell>
          <cell r="I182" t="str">
            <v>System Closed</v>
          </cell>
          <cell r="J182">
            <v>59347.98</v>
          </cell>
          <cell r="K182">
            <v>59347.98</v>
          </cell>
          <cell r="L182">
            <v>59347.98</v>
          </cell>
          <cell r="M182">
            <v>59347.98</v>
          </cell>
          <cell r="N182" t="str">
            <v>J TYLER/T STEWART</v>
          </cell>
        </row>
        <row r="183">
          <cell r="A183" t="str">
            <v>15C0126200</v>
          </cell>
          <cell r="B183">
            <v>0</v>
          </cell>
          <cell r="C183" t="str">
            <v>S</v>
          </cell>
          <cell r="D183" t="str">
            <v>K7103</v>
          </cell>
          <cell r="E183" t="str">
            <v>MICHELE KHASIDIS</v>
          </cell>
          <cell r="F183" t="str">
            <v>NORSTA</v>
          </cell>
          <cell r="G183" t="str">
            <v>NORFOLK STATE UNIVERSITY</v>
          </cell>
          <cell r="H183" t="str">
            <v>S</v>
          </cell>
          <cell r="I183" t="str">
            <v>System Closed</v>
          </cell>
          <cell r="J183">
            <v>89842.4</v>
          </cell>
          <cell r="K183">
            <v>89842.4</v>
          </cell>
          <cell r="L183">
            <v>89842.4</v>
          </cell>
          <cell r="M183">
            <v>89842.4</v>
          </cell>
          <cell r="N183" t="str">
            <v>D LEARY/TANYA STEWART</v>
          </cell>
        </row>
        <row r="184">
          <cell r="A184" t="str">
            <v>15C0126300</v>
          </cell>
          <cell r="B184">
            <v>0</v>
          </cell>
          <cell r="C184" t="str">
            <v>S</v>
          </cell>
          <cell r="D184" t="str">
            <v>K7103</v>
          </cell>
          <cell r="E184" t="str">
            <v>MICHELE KHASIDIS</v>
          </cell>
          <cell r="F184" t="str">
            <v>NORSTA</v>
          </cell>
          <cell r="G184" t="str">
            <v>NORFOLK STATE UNIVERSITY</v>
          </cell>
          <cell r="H184" t="str">
            <v>S</v>
          </cell>
          <cell r="I184" t="str">
            <v>System Closed</v>
          </cell>
          <cell r="J184">
            <v>77056.070000000007</v>
          </cell>
          <cell r="K184">
            <v>77056.070000000007</v>
          </cell>
          <cell r="L184">
            <v>77056.070000000007</v>
          </cell>
          <cell r="M184">
            <v>77056.070000000007</v>
          </cell>
          <cell r="N184" t="str">
            <v>M KHASIDIS/TANYA STEWART</v>
          </cell>
        </row>
        <row r="185">
          <cell r="A185" t="str">
            <v>15C0126400</v>
          </cell>
          <cell r="B185">
            <v>0</v>
          </cell>
          <cell r="C185" t="str">
            <v>S</v>
          </cell>
          <cell r="D185" t="str">
            <v>K7103</v>
          </cell>
          <cell r="E185" t="str">
            <v>MICHELE KHASIDIS</v>
          </cell>
          <cell r="F185" t="str">
            <v>NORSTA</v>
          </cell>
          <cell r="G185" t="str">
            <v>NORFOLK STATE UNIVERSITY</v>
          </cell>
          <cell r="H185" t="str">
            <v>S</v>
          </cell>
          <cell r="I185" t="str">
            <v>System Closed</v>
          </cell>
          <cell r="J185">
            <v>50039.92</v>
          </cell>
          <cell r="K185">
            <v>50039.92</v>
          </cell>
          <cell r="L185">
            <v>50039.92</v>
          </cell>
          <cell r="M185">
            <v>50039.92</v>
          </cell>
          <cell r="N185" t="str">
            <v>M KHASIDIS/TANYA STEWART</v>
          </cell>
        </row>
        <row r="186">
          <cell r="A186" t="str">
            <v>15C0415001</v>
          </cell>
          <cell r="B186">
            <v>0</v>
          </cell>
          <cell r="C186" t="str">
            <v>S</v>
          </cell>
          <cell r="D186" t="str">
            <v>S0684</v>
          </cell>
          <cell r="E186" t="str">
            <v>CAROLYN STEPNEY</v>
          </cell>
          <cell r="F186" t="str">
            <v>MCDON2</v>
          </cell>
          <cell r="G186" t="str">
            <v>MCDONOUGH BOLYARD PECK</v>
          </cell>
          <cell r="H186" t="str">
            <v>S</v>
          </cell>
          <cell r="I186" t="str">
            <v>System Closed</v>
          </cell>
          <cell r="J186">
            <v>397028.99</v>
          </cell>
          <cell r="K186">
            <v>397028.99</v>
          </cell>
          <cell r="L186">
            <v>397028.99</v>
          </cell>
          <cell r="M186">
            <v>397028.99</v>
          </cell>
          <cell r="N186" t="str">
            <v>M TORRES/M SOLAROLI</v>
          </cell>
        </row>
        <row r="187">
          <cell r="A187" t="str">
            <v>15C1391100</v>
          </cell>
          <cell r="B187">
            <v>0</v>
          </cell>
          <cell r="C187" t="str">
            <v>S</v>
          </cell>
          <cell r="D187" t="str">
            <v>G4532</v>
          </cell>
          <cell r="E187" t="str">
            <v>DENISE LEARY-STITH</v>
          </cell>
          <cell r="F187" t="str">
            <v>PENSTA</v>
          </cell>
          <cell r="G187" t="str">
            <v>PENNSYLVANIA STATE UNIV.</v>
          </cell>
          <cell r="H187" t="str">
            <v>S</v>
          </cell>
          <cell r="I187" t="str">
            <v>System Closed</v>
          </cell>
          <cell r="J187">
            <v>91869.33</v>
          </cell>
          <cell r="K187">
            <v>91869.33</v>
          </cell>
          <cell r="L187">
            <v>91869.33</v>
          </cell>
          <cell r="M187">
            <v>91869.33</v>
          </cell>
          <cell r="N187" t="str">
            <v>C MCCLOUD/TANYA STEWART</v>
          </cell>
        </row>
        <row r="188">
          <cell r="A188" t="str">
            <v>15C1391200</v>
          </cell>
          <cell r="B188">
            <v>0</v>
          </cell>
          <cell r="C188" t="str">
            <v>S</v>
          </cell>
          <cell r="D188" t="str">
            <v>G4532</v>
          </cell>
          <cell r="E188" t="str">
            <v>DENISE LEARY-STITH</v>
          </cell>
          <cell r="F188" t="str">
            <v>PENSTA</v>
          </cell>
          <cell r="G188" t="str">
            <v>PENNSYLVANIA STATE UNIV.</v>
          </cell>
          <cell r="H188" t="str">
            <v>S</v>
          </cell>
          <cell r="I188" t="str">
            <v>System Closed</v>
          </cell>
          <cell r="J188">
            <v>102083.26</v>
          </cell>
          <cell r="K188">
            <v>102083.26</v>
          </cell>
          <cell r="L188">
            <v>102083.26</v>
          </cell>
          <cell r="M188">
            <v>102083.26</v>
          </cell>
          <cell r="N188" t="str">
            <v>C MCCLOUD/TANYA STEWART</v>
          </cell>
        </row>
        <row r="189">
          <cell r="A189" t="str">
            <v>15C1391300</v>
          </cell>
          <cell r="B189">
            <v>0</v>
          </cell>
          <cell r="C189" t="str">
            <v>S</v>
          </cell>
          <cell r="D189" t="str">
            <v>G4532</v>
          </cell>
          <cell r="E189" t="str">
            <v>DENISE LEARY-STITH</v>
          </cell>
          <cell r="F189" t="str">
            <v>PENSTA</v>
          </cell>
          <cell r="G189" t="str">
            <v>PENNSYLVANIA STATE UNIV.</v>
          </cell>
          <cell r="H189" t="str">
            <v>S</v>
          </cell>
          <cell r="I189" t="str">
            <v>System Closed</v>
          </cell>
          <cell r="J189">
            <v>57899.21</v>
          </cell>
          <cell r="K189">
            <v>57899.21</v>
          </cell>
          <cell r="L189">
            <v>57899.21</v>
          </cell>
          <cell r="M189">
            <v>57899.21</v>
          </cell>
          <cell r="N189" t="str">
            <v>D LEARY/TANYA STEWART</v>
          </cell>
        </row>
        <row r="190">
          <cell r="A190" t="str">
            <v>15C1391400</v>
          </cell>
          <cell r="B190">
            <v>0</v>
          </cell>
          <cell r="C190" t="str">
            <v>S</v>
          </cell>
          <cell r="D190" t="str">
            <v>G4532</v>
          </cell>
          <cell r="E190" t="str">
            <v>DENISE LEARY-STITH</v>
          </cell>
          <cell r="F190" t="str">
            <v>PENSTA</v>
          </cell>
          <cell r="G190" t="str">
            <v>PENNSYLVANIA STATE UNIV.</v>
          </cell>
          <cell r="H190" t="str">
            <v>C</v>
          </cell>
          <cell r="I190" t="str">
            <v>Closed</v>
          </cell>
          <cell r="J190">
            <v>46718.559999999998</v>
          </cell>
          <cell r="K190">
            <v>46718.559999999998</v>
          </cell>
          <cell r="L190">
            <v>46718.559999999998</v>
          </cell>
          <cell r="M190">
            <v>46718.559999999998</v>
          </cell>
          <cell r="N190" t="str">
            <v>D LEARY/TANYA STEWART</v>
          </cell>
          <cell r="O190" t="str">
            <v>STEWART, TANYA-GAYE N</v>
          </cell>
          <cell r="P190" t="str">
            <v>fraites@jlab.org</v>
          </cell>
          <cell r="Q190" t="str">
            <v>PARKINSON, SHARON K</v>
          </cell>
          <cell r="R190" t="str">
            <v>spark@jlab.org</v>
          </cell>
        </row>
        <row r="191">
          <cell r="A191" t="str">
            <v>15C1526100</v>
          </cell>
          <cell r="B191">
            <v>0</v>
          </cell>
          <cell r="C191" t="str">
            <v>S</v>
          </cell>
          <cell r="D191" t="str">
            <v>T0681</v>
          </cell>
          <cell r="E191" t="str">
            <v>JULIE TYLER</v>
          </cell>
          <cell r="F191" t="str">
            <v>CNC</v>
          </cell>
          <cell r="G191" t="str">
            <v>CHRISTOPHER NEWPORT UNIV.</v>
          </cell>
          <cell r="H191" t="str">
            <v>S</v>
          </cell>
          <cell r="I191" t="str">
            <v>System Closed</v>
          </cell>
          <cell r="J191">
            <v>156579.56</v>
          </cell>
          <cell r="K191">
            <v>156589.56</v>
          </cell>
          <cell r="L191">
            <v>156579.56</v>
          </cell>
          <cell r="M191">
            <v>156579.56</v>
          </cell>
          <cell r="N191" t="str">
            <v>J TYLER/T STEWART</v>
          </cell>
        </row>
        <row r="192">
          <cell r="A192" t="str">
            <v>15C1526200</v>
          </cell>
          <cell r="B192">
            <v>0</v>
          </cell>
          <cell r="C192" t="str">
            <v>S</v>
          </cell>
          <cell r="D192" t="str">
            <v>G4532</v>
          </cell>
          <cell r="E192" t="str">
            <v>DENISE LEARY-STITH</v>
          </cell>
          <cell r="F192" t="str">
            <v>CNC</v>
          </cell>
          <cell r="G192" t="str">
            <v>CHRISTOPHER NEWPORT UNIV.</v>
          </cell>
          <cell r="H192" t="str">
            <v>S</v>
          </cell>
          <cell r="I192" t="str">
            <v>System Closed</v>
          </cell>
          <cell r="J192">
            <v>159998.26999999999</v>
          </cell>
          <cell r="K192">
            <v>159998.26999999999</v>
          </cell>
          <cell r="L192">
            <v>159998.26999999999</v>
          </cell>
          <cell r="M192">
            <v>159998.26999999999</v>
          </cell>
          <cell r="N192" t="str">
            <v>D LEARY/TANYA STEWART</v>
          </cell>
        </row>
        <row r="193">
          <cell r="A193" t="str">
            <v>15C1526300</v>
          </cell>
          <cell r="B193">
            <v>0</v>
          </cell>
          <cell r="C193" t="str">
            <v>S</v>
          </cell>
          <cell r="D193" t="str">
            <v>K7103</v>
          </cell>
          <cell r="E193" t="str">
            <v>MICHELE KHASIDIS</v>
          </cell>
          <cell r="F193" t="str">
            <v>CNC</v>
          </cell>
          <cell r="G193" t="str">
            <v>CHRISTOPHER NEWPORT UNIV.</v>
          </cell>
          <cell r="H193" t="str">
            <v>S</v>
          </cell>
          <cell r="I193" t="str">
            <v>System Closed</v>
          </cell>
          <cell r="J193">
            <v>247811.14</v>
          </cell>
          <cell r="K193">
            <v>247811.14</v>
          </cell>
          <cell r="L193">
            <v>247811.14</v>
          </cell>
          <cell r="M193">
            <v>247811.14</v>
          </cell>
          <cell r="N193" t="str">
            <v>M KHASIDIS/TANYA STEWART</v>
          </cell>
        </row>
        <row r="194">
          <cell r="A194" t="str">
            <v>15C1526400</v>
          </cell>
          <cell r="B194">
            <v>0</v>
          </cell>
          <cell r="C194" t="str">
            <v>S</v>
          </cell>
          <cell r="D194" t="str">
            <v>K7103</v>
          </cell>
          <cell r="E194" t="str">
            <v>MICHELE KHASIDIS</v>
          </cell>
          <cell r="F194" t="str">
            <v>CNC</v>
          </cell>
          <cell r="G194" t="str">
            <v>CHRISTOPHER NEWPORT UNIV.</v>
          </cell>
          <cell r="H194" t="str">
            <v>C</v>
          </cell>
          <cell r="I194" t="str">
            <v>Closed</v>
          </cell>
          <cell r="J194">
            <v>152874.32</v>
          </cell>
          <cell r="K194">
            <v>152894.04</v>
          </cell>
          <cell r="L194">
            <v>152874.32</v>
          </cell>
          <cell r="M194">
            <v>152874.32</v>
          </cell>
          <cell r="N194" t="str">
            <v>M KHASIDIS/TANYA STEWART</v>
          </cell>
          <cell r="O194" t="str">
            <v>STEWART, TANYA-GAYE N</v>
          </cell>
          <cell r="P194" t="str">
            <v>fraites@jlab.org</v>
          </cell>
        </row>
        <row r="195">
          <cell r="A195" t="str">
            <v>15C1526500</v>
          </cell>
          <cell r="B195">
            <v>0</v>
          </cell>
          <cell r="C195" t="str">
            <v>S</v>
          </cell>
          <cell r="D195" t="str">
            <v>K7103</v>
          </cell>
          <cell r="E195" t="str">
            <v>MICHELE KHASIDIS</v>
          </cell>
          <cell r="F195" t="str">
            <v>CNC</v>
          </cell>
          <cell r="G195" t="str">
            <v>CHRISTOPHER NEWPORT UNIV.</v>
          </cell>
          <cell r="H195" t="str">
            <v>S</v>
          </cell>
          <cell r="I195" t="str">
            <v>System Closed</v>
          </cell>
          <cell r="J195">
            <v>227341.16</v>
          </cell>
          <cell r="K195">
            <v>227341.16</v>
          </cell>
          <cell r="L195">
            <v>227341.16</v>
          </cell>
          <cell r="M195">
            <v>227341.16</v>
          </cell>
          <cell r="N195" t="str">
            <v>M KHASIDIS/T STEWART</v>
          </cell>
          <cell r="O195" t="str">
            <v>STEWART, TANYA-GAYE N</v>
          </cell>
          <cell r="P195" t="str">
            <v>fraites@jlab.org</v>
          </cell>
        </row>
        <row r="196">
          <cell r="A196" t="str">
            <v>16-C0032</v>
          </cell>
          <cell r="B196">
            <v>0</v>
          </cell>
          <cell r="C196" t="str">
            <v>S</v>
          </cell>
          <cell r="D196" t="str">
            <v>S0684</v>
          </cell>
          <cell r="E196" t="str">
            <v>CAROLYN STEPNEY</v>
          </cell>
          <cell r="F196" t="str">
            <v>OVEDOO</v>
          </cell>
          <cell r="G196" t="str">
            <v>DOORS, INC</v>
          </cell>
          <cell r="H196" t="str">
            <v>S</v>
          </cell>
          <cell r="I196" t="str">
            <v>System Closed</v>
          </cell>
          <cell r="J196">
            <v>408440</v>
          </cell>
          <cell r="K196">
            <v>408440</v>
          </cell>
          <cell r="L196">
            <v>408440</v>
          </cell>
          <cell r="M196">
            <v>408440</v>
          </cell>
          <cell r="N196" t="str">
            <v>C  STEPNEY/S CHANDRA</v>
          </cell>
        </row>
        <row r="197">
          <cell r="A197" t="str">
            <v>16-C0083</v>
          </cell>
          <cell r="B197">
            <v>0</v>
          </cell>
          <cell r="C197" t="str">
            <v>S</v>
          </cell>
          <cell r="D197" t="str">
            <v>T3153</v>
          </cell>
          <cell r="E197" t="str">
            <v>MELISSA TORRES</v>
          </cell>
          <cell r="F197" t="str">
            <v>PHPKTE</v>
          </cell>
          <cell r="G197" t="str">
            <v>KENDALL HOLDINGS LTD.</v>
          </cell>
          <cell r="H197" t="str">
            <v>S</v>
          </cell>
          <cell r="I197" t="str">
            <v>System Closed</v>
          </cell>
          <cell r="J197">
            <v>1194986.25</v>
          </cell>
          <cell r="K197">
            <v>1194986.25</v>
          </cell>
          <cell r="L197">
            <v>1194986.25</v>
          </cell>
          <cell r="M197">
            <v>1194986.25</v>
          </cell>
          <cell r="N197" t="str">
            <v>M TORRES/R SPROUSE</v>
          </cell>
        </row>
        <row r="198">
          <cell r="A198" t="str">
            <v>16-C0252A</v>
          </cell>
          <cell r="B198">
            <v>0</v>
          </cell>
          <cell r="C198" t="str">
            <v>S</v>
          </cell>
          <cell r="D198" t="str">
            <v>K7103</v>
          </cell>
          <cell r="E198" t="str">
            <v>MICHELE KHASIDIS</v>
          </cell>
          <cell r="F198" t="str">
            <v>UVA</v>
          </cell>
          <cell r="G198" t="str">
            <v>UNIVERSITY OF VIRGINIA</v>
          </cell>
          <cell r="H198" t="str">
            <v>S</v>
          </cell>
          <cell r="I198" t="str">
            <v>System Closed</v>
          </cell>
          <cell r="J198">
            <v>12025.81</v>
          </cell>
          <cell r="K198">
            <v>12025.81</v>
          </cell>
          <cell r="L198">
            <v>12025.81</v>
          </cell>
          <cell r="M198">
            <v>12025.81</v>
          </cell>
          <cell r="N198" t="str">
            <v>M KHASIDIS/TANYA STEWART</v>
          </cell>
          <cell r="O198" t="str">
            <v>STEWART, TANYA-GAYE N</v>
          </cell>
          <cell r="P198" t="str">
            <v>fraites@jlab.org</v>
          </cell>
        </row>
        <row r="199">
          <cell r="A199" t="str">
            <v>16-C0274</v>
          </cell>
          <cell r="B199">
            <v>0</v>
          </cell>
          <cell r="C199" t="str">
            <v>S</v>
          </cell>
          <cell r="D199" t="str">
            <v>P2226</v>
          </cell>
          <cell r="E199" t="str">
            <v>THEODORE PESHEHONOFF</v>
          </cell>
          <cell r="F199" t="str">
            <v>PHYINS</v>
          </cell>
          <cell r="G199" t="str">
            <v>PI (PHYSIK INSTRUMENTE)</v>
          </cell>
          <cell r="H199" t="str">
            <v>S</v>
          </cell>
          <cell r="I199" t="str">
            <v>System Closed</v>
          </cell>
          <cell r="J199">
            <v>623633.99</v>
          </cell>
          <cell r="K199">
            <v>623633.99</v>
          </cell>
          <cell r="L199">
            <v>623633.99</v>
          </cell>
          <cell r="M199">
            <v>623633.99</v>
          </cell>
          <cell r="N199" t="str">
            <v>PESHEHONOFF/HUQUE</v>
          </cell>
        </row>
        <row r="200">
          <cell r="A200" t="str">
            <v>16-C0275</v>
          </cell>
          <cell r="B200">
            <v>0</v>
          </cell>
          <cell r="C200" t="str">
            <v>S</v>
          </cell>
          <cell r="D200" t="str">
            <v>P2226</v>
          </cell>
          <cell r="E200" t="str">
            <v>THEODORE PESHEHONOFF</v>
          </cell>
          <cell r="F200" t="str">
            <v>PHYTRO</v>
          </cell>
          <cell r="G200" t="str">
            <v>PHYTRON INC</v>
          </cell>
          <cell r="H200" t="str">
            <v>S</v>
          </cell>
          <cell r="I200" t="str">
            <v>System Closed</v>
          </cell>
          <cell r="J200">
            <v>1490000</v>
          </cell>
          <cell r="K200">
            <v>1490000</v>
          </cell>
          <cell r="L200">
            <v>1490000</v>
          </cell>
          <cell r="M200">
            <v>1490000</v>
          </cell>
          <cell r="N200" t="str">
            <v>PESHEHONOFF/HUQUE</v>
          </cell>
        </row>
        <row r="201">
          <cell r="A201" t="str">
            <v>16-C0737</v>
          </cell>
          <cell r="B201">
            <v>0</v>
          </cell>
          <cell r="C201" t="str">
            <v>S</v>
          </cell>
          <cell r="D201" t="str">
            <v>P2226</v>
          </cell>
          <cell r="E201" t="str">
            <v>THEODORE PESHEHONOFF</v>
          </cell>
          <cell r="F201" t="str">
            <v>AIRLI3</v>
          </cell>
          <cell r="G201" t="str">
            <v>AIR LIQUIDE ADVANCED TECH</v>
          </cell>
          <cell r="H201" t="str">
            <v>C</v>
          </cell>
          <cell r="I201" t="str">
            <v>Closed</v>
          </cell>
          <cell r="J201">
            <v>4747633</v>
          </cell>
          <cell r="K201">
            <v>4747633</v>
          </cell>
          <cell r="L201">
            <v>4747633</v>
          </cell>
          <cell r="M201">
            <v>4747633</v>
          </cell>
          <cell r="N201" t="str">
            <v>PESHEHONOFF/ARENIUS</v>
          </cell>
        </row>
        <row r="202">
          <cell r="A202" t="str">
            <v>16-C0834</v>
          </cell>
          <cell r="B202">
            <v>0</v>
          </cell>
          <cell r="C202" t="str">
            <v>S</v>
          </cell>
          <cell r="D202" t="str">
            <v>S0684</v>
          </cell>
          <cell r="E202" t="str">
            <v>CAROLYN STEPNEY</v>
          </cell>
          <cell r="F202" t="str">
            <v>WARWIC</v>
          </cell>
          <cell r="G202" t="str">
            <v>WARWICK PLUMBING&amp;HEATING</v>
          </cell>
          <cell r="H202" t="str">
            <v>S</v>
          </cell>
          <cell r="I202" t="str">
            <v>System Closed</v>
          </cell>
          <cell r="J202">
            <v>3773008.77</v>
          </cell>
          <cell r="K202">
            <v>3773008.77</v>
          </cell>
          <cell r="L202">
            <v>3773008.77</v>
          </cell>
          <cell r="M202">
            <v>3773008.77</v>
          </cell>
          <cell r="N202" t="str">
            <v xml:space="preserve">C STEPNEY/ M SOLAROLI </v>
          </cell>
        </row>
        <row r="203">
          <cell r="A203" t="str">
            <v>16-C1011</v>
          </cell>
          <cell r="B203">
            <v>0</v>
          </cell>
          <cell r="C203" t="str">
            <v>S</v>
          </cell>
          <cell r="D203" t="str">
            <v>T0681</v>
          </cell>
          <cell r="E203" t="str">
            <v>JULIE TYLER</v>
          </cell>
          <cell r="F203" t="str">
            <v>EWCONS</v>
          </cell>
          <cell r="G203" t="str">
            <v xml:space="preserve">EAST WEST CONSTRUCTION </v>
          </cell>
          <cell r="H203" t="str">
            <v>S</v>
          </cell>
          <cell r="I203" t="str">
            <v>System Closed</v>
          </cell>
          <cell r="J203">
            <v>229392</v>
          </cell>
          <cell r="K203">
            <v>229392</v>
          </cell>
          <cell r="L203">
            <v>229392</v>
          </cell>
          <cell r="M203">
            <v>229392</v>
          </cell>
          <cell r="N203" t="str">
            <v>J TYLER/S CHANDRA/28G</v>
          </cell>
        </row>
        <row r="204">
          <cell r="A204" t="str">
            <v>16-C1102</v>
          </cell>
          <cell r="B204">
            <v>0</v>
          </cell>
          <cell r="C204" t="str">
            <v>S</v>
          </cell>
          <cell r="D204" t="str">
            <v>T0681</v>
          </cell>
          <cell r="E204" t="str">
            <v>JULIE TYLER</v>
          </cell>
          <cell r="F204" t="str">
            <v>RPCIND</v>
          </cell>
          <cell r="G204" t="str">
            <v>RPC INDUSTRIES INC.</v>
          </cell>
          <cell r="H204" t="str">
            <v>S</v>
          </cell>
          <cell r="I204" t="str">
            <v>System Closed</v>
          </cell>
          <cell r="J204">
            <v>236348.5</v>
          </cell>
          <cell r="K204">
            <v>236348.5</v>
          </cell>
          <cell r="L204">
            <v>236348.5</v>
          </cell>
          <cell r="M204">
            <v>236348.5</v>
          </cell>
          <cell r="N204" t="str">
            <v>J TYLER/S CHANDRA</v>
          </cell>
        </row>
        <row r="205">
          <cell r="A205" t="str">
            <v>16-C1244</v>
          </cell>
          <cell r="B205">
            <v>0</v>
          </cell>
          <cell r="C205" t="str">
            <v>S</v>
          </cell>
          <cell r="D205" t="str">
            <v>P2226</v>
          </cell>
          <cell r="E205" t="str">
            <v>THEODORE PESHEHONOFF</v>
          </cell>
          <cell r="F205" t="str">
            <v>NOMURA</v>
          </cell>
          <cell r="G205" t="str">
            <v>NOMURA PLATING CO., LTD.</v>
          </cell>
          <cell r="H205" t="str">
            <v>S</v>
          </cell>
          <cell r="I205" t="str">
            <v>System Closed</v>
          </cell>
          <cell r="J205">
            <v>336297.68</v>
          </cell>
          <cell r="K205">
            <v>336297.68</v>
          </cell>
          <cell r="L205">
            <v>336297.68</v>
          </cell>
          <cell r="M205">
            <v>336297.68</v>
          </cell>
          <cell r="N205" t="str">
            <v>PESHEHONOFF/K WILSON</v>
          </cell>
        </row>
        <row r="206">
          <cell r="A206" t="str">
            <v>16-C1301</v>
          </cell>
          <cell r="B206">
            <v>0</v>
          </cell>
          <cell r="C206" t="str">
            <v>S</v>
          </cell>
          <cell r="D206" t="str">
            <v>S0684</v>
          </cell>
          <cell r="E206" t="str">
            <v>CAROLYN STEPNEY</v>
          </cell>
          <cell r="F206" t="str">
            <v>D&amp;DMEC</v>
          </cell>
          <cell r="G206" t="str">
            <v>D&amp;D MECHANICAL INC</v>
          </cell>
          <cell r="H206" t="str">
            <v>S</v>
          </cell>
          <cell r="I206" t="str">
            <v>System Closed</v>
          </cell>
          <cell r="J206">
            <v>330962.05</v>
          </cell>
          <cell r="K206">
            <v>330962.05</v>
          </cell>
          <cell r="L206">
            <v>330962.05</v>
          </cell>
          <cell r="M206">
            <v>330962.05</v>
          </cell>
          <cell r="N206" t="str">
            <v>C STEPNEY/C WHITLATCH</v>
          </cell>
        </row>
        <row r="207">
          <cell r="A207" t="str">
            <v>17-C0086A</v>
          </cell>
          <cell r="B207">
            <v>0</v>
          </cell>
          <cell r="C207" t="str">
            <v>S</v>
          </cell>
          <cell r="D207" t="str">
            <v>T3153</v>
          </cell>
          <cell r="E207" t="str">
            <v>MELISSA TORRES</v>
          </cell>
          <cell r="F207" t="str">
            <v>MIT</v>
          </cell>
          <cell r="G207" t="str">
            <v>MASSACHUSETTS INST OF TEC</v>
          </cell>
          <cell r="H207" t="str">
            <v>S</v>
          </cell>
          <cell r="I207" t="str">
            <v>System Closed</v>
          </cell>
          <cell r="J207">
            <v>310000</v>
          </cell>
          <cell r="K207">
            <v>310000</v>
          </cell>
          <cell r="L207">
            <v>310000</v>
          </cell>
          <cell r="M207">
            <v>310000</v>
          </cell>
          <cell r="N207" t="str">
            <v>M TORRES/T WHITLATCH</v>
          </cell>
        </row>
        <row r="208">
          <cell r="A208" t="str">
            <v>17-C0211</v>
          </cell>
          <cell r="B208">
            <v>0</v>
          </cell>
          <cell r="C208" t="str">
            <v>S</v>
          </cell>
          <cell r="D208" t="str">
            <v>T3153</v>
          </cell>
          <cell r="E208" t="str">
            <v>MELISSA TORRES</v>
          </cell>
          <cell r="F208" t="str">
            <v>ADVEN3</v>
          </cell>
          <cell r="G208" t="str">
            <v>ADVANCED ENG SYSTEMS LLC</v>
          </cell>
          <cell r="H208" t="str">
            <v>S</v>
          </cell>
          <cell r="I208" t="str">
            <v>System Closed</v>
          </cell>
          <cell r="J208">
            <v>833484.9</v>
          </cell>
          <cell r="K208">
            <v>833484.9</v>
          </cell>
          <cell r="L208">
            <v>833484.9</v>
          </cell>
          <cell r="M208">
            <v>833484.9</v>
          </cell>
          <cell r="N208" t="str">
            <v>M TORRES/C KAUFMANN</v>
          </cell>
        </row>
        <row r="209">
          <cell r="A209" t="str">
            <v>17-C0264</v>
          </cell>
          <cell r="B209">
            <v>0</v>
          </cell>
          <cell r="C209" t="str">
            <v>S</v>
          </cell>
          <cell r="D209" t="str">
            <v>M8395</v>
          </cell>
          <cell r="E209" t="str">
            <v>DEANN MADDOX</v>
          </cell>
          <cell r="F209" t="str">
            <v>MODCUS</v>
          </cell>
          <cell r="G209" t="str">
            <v>MODERN CUSTOM FABRICATION</v>
          </cell>
          <cell r="H209" t="str">
            <v>S</v>
          </cell>
          <cell r="I209" t="str">
            <v>System Closed</v>
          </cell>
          <cell r="J209">
            <v>857805</v>
          </cell>
          <cell r="K209">
            <v>857805</v>
          </cell>
          <cell r="L209">
            <v>857805</v>
          </cell>
          <cell r="M209">
            <v>857805</v>
          </cell>
          <cell r="N209" t="str">
            <v>D MADDOX/C DUBBE</v>
          </cell>
        </row>
        <row r="210">
          <cell r="A210" t="str">
            <v>17-C0265</v>
          </cell>
          <cell r="B210">
            <v>0</v>
          </cell>
          <cell r="C210" t="str">
            <v>S</v>
          </cell>
          <cell r="D210" t="str">
            <v>L3135</v>
          </cell>
          <cell r="E210" t="str">
            <v>MITCHELL LANEY</v>
          </cell>
          <cell r="F210" t="str">
            <v>DABIND</v>
          </cell>
          <cell r="G210" t="str">
            <v>DABAR INDUSTRIES LLC</v>
          </cell>
          <cell r="H210" t="str">
            <v>S</v>
          </cell>
          <cell r="I210" t="str">
            <v>System Closed</v>
          </cell>
          <cell r="J210">
            <v>1029880.98</v>
          </cell>
          <cell r="K210">
            <v>1029880.98</v>
          </cell>
          <cell r="L210">
            <v>1029880.98</v>
          </cell>
          <cell r="M210">
            <v>1029880.98</v>
          </cell>
          <cell r="N210" t="str">
            <v>J TENBUSCH/C DUBBE</v>
          </cell>
        </row>
        <row r="211">
          <cell r="A211" t="str">
            <v>17-C0367</v>
          </cell>
          <cell r="B211">
            <v>0</v>
          </cell>
          <cell r="C211" t="str">
            <v>S</v>
          </cell>
          <cell r="D211" t="str">
            <v>T3153</v>
          </cell>
          <cell r="E211" t="str">
            <v>MELISSA TORRES</v>
          </cell>
          <cell r="F211" t="str">
            <v>ABILIT</v>
          </cell>
          <cell r="G211" t="str">
            <v>BENNU GROUP INC</v>
          </cell>
          <cell r="H211" t="str">
            <v>S</v>
          </cell>
          <cell r="I211" t="str">
            <v>System Closed</v>
          </cell>
          <cell r="J211">
            <v>923381</v>
          </cell>
          <cell r="K211">
            <v>923381</v>
          </cell>
          <cell r="L211">
            <v>923381</v>
          </cell>
          <cell r="M211">
            <v>923381</v>
          </cell>
          <cell r="N211" t="str">
            <v>M TORRES/C KAUFMANN</v>
          </cell>
        </row>
        <row r="212">
          <cell r="A212" t="str">
            <v>17-C0529</v>
          </cell>
          <cell r="B212">
            <v>0</v>
          </cell>
          <cell r="C212" t="str">
            <v>S</v>
          </cell>
          <cell r="D212" t="str">
            <v>T3153</v>
          </cell>
          <cell r="E212" t="str">
            <v>MELISSA TORRES</v>
          </cell>
          <cell r="F212" t="str">
            <v>WESSIN</v>
          </cell>
          <cell r="G212" t="str">
            <v>WESSINGTON CRYOGENICS LTD</v>
          </cell>
          <cell r="H212" t="str">
            <v>S</v>
          </cell>
          <cell r="I212" t="str">
            <v>System Closed</v>
          </cell>
          <cell r="J212">
            <v>266559.03000000003</v>
          </cell>
          <cell r="K212">
            <v>266559.03000000003</v>
          </cell>
          <cell r="L212">
            <v>266559.03000000003</v>
          </cell>
          <cell r="M212">
            <v>266559.03000000003</v>
          </cell>
          <cell r="N212" t="str">
            <v>M TORRES/C KAUFMANN</v>
          </cell>
        </row>
        <row r="213">
          <cell r="A213" t="str">
            <v>17-C0631</v>
          </cell>
          <cell r="B213">
            <v>0</v>
          </cell>
          <cell r="C213" t="str">
            <v>S</v>
          </cell>
          <cell r="D213" t="str">
            <v>P2226</v>
          </cell>
          <cell r="E213" t="str">
            <v>THEODORE PESHEHONOFF</v>
          </cell>
          <cell r="F213" t="str">
            <v>PHPKTE</v>
          </cell>
          <cell r="G213" t="str">
            <v>KENDALL HOLDINGS LTD.</v>
          </cell>
          <cell r="H213" t="str">
            <v>S</v>
          </cell>
          <cell r="I213" t="str">
            <v>System Closed</v>
          </cell>
          <cell r="J213">
            <v>345076</v>
          </cell>
          <cell r="K213">
            <v>345076</v>
          </cell>
          <cell r="L213">
            <v>345076</v>
          </cell>
          <cell r="M213">
            <v>345076</v>
          </cell>
          <cell r="N213" t="str">
            <v>PESHEHONOFF/C KAUFMAN</v>
          </cell>
        </row>
        <row r="214">
          <cell r="A214" t="str">
            <v>17-C0686</v>
          </cell>
          <cell r="B214">
            <v>0</v>
          </cell>
          <cell r="C214" t="str">
            <v>S</v>
          </cell>
          <cell r="D214" t="str">
            <v>T3153</v>
          </cell>
          <cell r="E214" t="str">
            <v>MELISSA TORRES</v>
          </cell>
          <cell r="F214" t="str">
            <v>HIGHPO</v>
          </cell>
          <cell r="G214" t="str">
            <v xml:space="preserve">HIGH POINT CONSULTING </v>
          </cell>
          <cell r="H214" t="str">
            <v>S</v>
          </cell>
          <cell r="I214" t="str">
            <v>System Closed</v>
          </cell>
          <cell r="J214">
            <v>581971.73</v>
          </cell>
          <cell r="K214">
            <v>581971.73</v>
          </cell>
          <cell r="L214">
            <v>581971.73</v>
          </cell>
          <cell r="M214">
            <v>581971.73</v>
          </cell>
          <cell r="N214" t="str">
            <v>M TORRES/C SCANLON</v>
          </cell>
        </row>
        <row r="215">
          <cell r="A215" t="str">
            <v>17-C0716</v>
          </cell>
          <cell r="B215">
            <v>0</v>
          </cell>
          <cell r="C215" t="str">
            <v>S</v>
          </cell>
          <cell r="D215" t="str">
            <v>S0684</v>
          </cell>
          <cell r="E215" t="str">
            <v>CAROLYN STEPNEY</v>
          </cell>
          <cell r="F215" t="str">
            <v>ROOFIN</v>
          </cell>
          <cell r="G215" t="str">
            <v xml:space="preserve">ROOFING AND SUSTAINABLE </v>
          </cell>
          <cell r="H215" t="str">
            <v>S</v>
          </cell>
          <cell r="I215" t="str">
            <v>System Closed</v>
          </cell>
          <cell r="J215">
            <v>396518.11</v>
          </cell>
          <cell r="K215">
            <v>396518.11</v>
          </cell>
          <cell r="L215">
            <v>396518.11</v>
          </cell>
          <cell r="M215">
            <v>396518.11</v>
          </cell>
          <cell r="N215" t="str">
            <v>C STEPNEY/S CHANDRA</v>
          </cell>
        </row>
        <row r="216">
          <cell r="A216" t="str">
            <v>17-C1092</v>
          </cell>
          <cell r="B216">
            <v>0</v>
          </cell>
          <cell r="C216" t="str">
            <v>S</v>
          </cell>
          <cell r="D216" t="str">
            <v>T3153</v>
          </cell>
          <cell r="E216" t="str">
            <v>MELISSA TORRES</v>
          </cell>
          <cell r="F216" t="str">
            <v>ABILIT</v>
          </cell>
          <cell r="G216" t="str">
            <v>BENNU GROUP INC</v>
          </cell>
          <cell r="H216" t="str">
            <v>S</v>
          </cell>
          <cell r="I216" t="str">
            <v>System Closed</v>
          </cell>
          <cell r="J216">
            <v>525456</v>
          </cell>
          <cell r="K216">
            <v>525456</v>
          </cell>
          <cell r="L216">
            <v>525456</v>
          </cell>
          <cell r="M216">
            <v>525456</v>
          </cell>
          <cell r="N216" t="str">
            <v>M TORRES/K DIXON</v>
          </cell>
        </row>
        <row r="217">
          <cell r="A217" t="str">
            <v>17-C1093</v>
          </cell>
          <cell r="B217">
            <v>0</v>
          </cell>
          <cell r="C217" t="str">
            <v>S</v>
          </cell>
          <cell r="D217" t="str">
            <v>T3335</v>
          </cell>
          <cell r="E217" t="str">
            <v>GIUSEPPINA TENBUSCH</v>
          </cell>
          <cell r="F217" t="str">
            <v>OLDDO4</v>
          </cell>
          <cell r="G217" t="str">
            <v>OLD DOMINION UNIV. RESEAR</v>
          </cell>
          <cell r="H217" t="str">
            <v>O</v>
          </cell>
          <cell r="I217" t="str">
            <v>Open</v>
          </cell>
          <cell r="J217">
            <v>3690675.03</v>
          </cell>
          <cell r="K217">
            <v>3558656.87</v>
          </cell>
          <cell r="L217">
            <v>3494481</v>
          </cell>
          <cell r="M217">
            <v>3494481</v>
          </cell>
          <cell r="N217" t="str">
            <v>J TENBUSCH/TANYA STEWART</v>
          </cell>
          <cell r="O217" t="str">
            <v>STEWART, TANYA-GAYE N</v>
          </cell>
          <cell r="P217" t="str">
            <v>fraites@jlab.org</v>
          </cell>
          <cell r="Q217" t="str">
            <v>PARKINSON, SHARON K</v>
          </cell>
          <cell r="R217" t="str">
            <v>spark@jlab.org</v>
          </cell>
        </row>
        <row r="218">
          <cell r="A218" t="str">
            <v>17-C1142</v>
          </cell>
          <cell r="B218">
            <v>0</v>
          </cell>
          <cell r="C218" t="str">
            <v>S</v>
          </cell>
          <cell r="D218" t="str">
            <v>T3153</v>
          </cell>
          <cell r="E218" t="str">
            <v>MELISSA TORRES</v>
          </cell>
          <cell r="F218" t="str">
            <v>TEXA&amp;M</v>
          </cell>
          <cell r="G218" t="str">
            <v>TEXAS A&amp;M UNIVERSITY</v>
          </cell>
          <cell r="H218" t="str">
            <v>S</v>
          </cell>
          <cell r="I218" t="str">
            <v>System Closed</v>
          </cell>
          <cell r="J218">
            <v>206700</v>
          </cell>
          <cell r="K218">
            <v>206700</v>
          </cell>
          <cell r="L218">
            <v>206700</v>
          </cell>
          <cell r="M218">
            <v>206700</v>
          </cell>
          <cell r="N218" t="str">
            <v>M TORRES/T MICHALSKI</v>
          </cell>
        </row>
        <row r="219">
          <cell r="A219" t="str">
            <v>17-C1148</v>
          </cell>
          <cell r="B219">
            <v>0</v>
          </cell>
          <cell r="C219" t="str">
            <v>S</v>
          </cell>
          <cell r="D219" t="str">
            <v>K7103</v>
          </cell>
          <cell r="E219" t="str">
            <v>MICHELE KHASIDIS</v>
          </cell>
          <cell r="F219" t="str">
            <v>THECAT</v>
          </cell>
          <cell r="G219" t="str">
            <v xml:space="preserve">THE CATHOLIC UNIVERSITY  </v>
          </cell>
          <cell r="H219" t="str">
            <v>O</v>
          </cell>
          <cell r="I219" t="str">
            <v>Open</v>
          </cell>
          <cell r="J219">
            <v>458620.74</v>
          </cell>
          <cell r="K219">
            <v>440106.62</v>
          </cell>
          <cell r="L219">
            <v>429902.22</v>
          </cell>
          <cell r="M219">
            <v>429902.22</v>
          </cell>
          <cell r="N219" t="str">
            <v>M KHASIDIS/TANYA STEWART</v>
          </cell>
          <cell r="O219" t="str">
            <v>STEWART, TANYA-GAYE N</v>
          </cell>
          <cell r="P219" t="str">
            <v>fraites@jlab.org</v>
          </cell>
        </row>
        <row r="220">
          <cell r="A220" t="str">
            <v>17-C1149</v>
          </cell>
          <cell r="B220">
            <v>0</v>
          </cell>
          <cell r="C220" t="str">
            <v>S</v>
          </cell>
          <cell r="D220" t="str">
            <v>G4532</v>
          </cell>
          <cell r="E220" t="str">
            <v>DENISE LEARY-STITH</v>
          </cell>
          <cell r="F220" t="str">
            <v>W&amp;M</v>
          </cell>
          <cell r="G220" t="str">
            <v>COLLEGE OF WILLIAM &amp; MARY</v>
          </cell>
          <cell r="H220" t="str">
            <v>O</v>
          </cell>
          <cell r="I220" t="str">
            <v>Open</v>
          </cell>
          <cell r="J220">
            <v>777273.19</v>
          </cell>
          <cell r="K220">
            <v>725023.19</v>
          </cell>
          <cell r="L220">
            <v>696465.73</v>
          </cell>
          <cell r="M220">
            <v>696465.73</v>
          </cell>
          <cell r="N220" t="str">
            <v>D LEARY/TANYA STEWART</v>
          </cell>
          <cell r="O220" t="str">
            <v>STEWART, TANYA-GAYE N</v>
          </cell>
          <cell r="P220" t="str">
            <v>fraites@jlab.org</v>
          </cell>
          <cell r="Q220" t="str">
            <v>PARKINSON, SHARON K</v>
          </cell>
          <cell r="R220" t="str">
            <v>spark@jlab.org</v>
          </cell>
        </row>
        <row r="221">
          <cell r="A221" t="str">
            <v>17-C1150</v>
          </cell>
          <cell r="B221">
            <v>0</v>
          </cell>
          <cell r="C221" t="str">
            <v>S</v>
          </cell>
          <cell r="D221" t="str">
            <v>T3335</v>
          </cell>
          <cell r="E221" t="str">
            <v>GIUSEPPINA TENBUSCH</v>
          </cell>
          <cell r="F221" t="str">
            <v>OLDDO4</v>
          </cell>
          <cell r="G221" t="str">
            <v>OLD DOMINION UNIV. RESEAR</v>
          </cell>
          <cell r="H221" t="str">
            <v>O</v>
          </cell>
          <cell r="I221" t="str">
            <v>Open</v>
          </cell>
          <cell r="J221">
            <v>1893290.62</v>
          </cell>
          <cell r="K221">
            <v>1713273.56</v>
          </cell>
          <cell r="L221">
            <v>1713207.3</v>
          </cell>
          <cell r="M221">
            <v>1713207.3</v>
          </cell>
          <cell r="N221" t="str">
            <v>J TENBUSCH/TANYA STEWART</v>
          </cell>
          <cell r="O221" t="str">
            <v>STEWART, TANYA-GAYE N</v>
          </cell>
          <cell r="P221" t="str">
            <v>fraites@jlab.org</v>
          </cell>
        </row>
        <row r="222">
          <cell r="A222" t="str">
            <v>17-C1197</v>
          </cell>
          <cell r="B222">
            <v>0</v>
          </cell>
          <cell r="C222" t="str">
            <v>S</v>
          </cell>
          <cell r="D222" t="str">
            <v>T3335</v>
          </cell>
          <cell r="E222" t="str">
            <v>GIUSEPPINA TENBUSCH</v>
          </cell>
          <cell r="F222" t="str">
            <v>HAMUNI</v>
          </cell>
          <cell r="G222" t="str">
            <v>HAMPTON UNIVERSITY</v>
          </cell>
          <cell r="H222" t="str">
            <v>O</v>
          </cell>
          <cell r="I222" t="str">
            <v>Open</v>
          </cell>
          <cell r="J222">
            <v>273833.36</v>
          </cell>
          <cell r="K222">
            <v>264333.36</v>
          </cell>
          <cell r="L222">
            <v>254833.36</v>
          </cell>
          <cell r="M222">
            <v>254833.36</v>
          </cell>
          <cell r="N222" t="str">
            <v>J TENBUSCH/TANYA STEWART</v>
          </cell>
          <cell r="O222" t="str">
            <v>STEWART, TANYA-GAYE N</v>
          </cell>
          <cell r="P222" t="str">
            <v>fraites@jlab.org</v>
          </cell>
          <cell r="Q222" t="str">
            <v>PARKINSON, SHARON K</v>
          </cell>
          <cell r="R222" t="str">
            <v>spark@jlab.org</v>
          </cell>
        </row>
        <row r="223">
          <cell r="A223" t="str">
            <v>18-C0109</v>
          </cell>
          <cell r="B223">
            <v>0</v>
          </cell>
          <cell r="C223" t="str">
            <v>S</v>
          </cell>
          <cell r="D223" t="str">
            <v>T3335</v>
          </cell>
          <cell r="E223" t="str">
            <v>GIUSEPPINA TENBUSCH</v>
          </cell>
          <cell r="F223" t="str">
            <v>UNC-CH</v>
          </cell>
          <cell r="G223" t="str">
            <v>UNIV OF N CAROLINA CHAPEL</v>
          </cell>
          <cell r="H223" t="str">
            <v>S</v>
          </cell>
          <cell r="I223" t="str">
            <v>System Closed</v>
          </cell>
          <cell r="J223">
            <v>162166.26999999999</v>
          </cell>
          <cell r="K223">
            <v>162166.26999999999</v>
          </cell>
          <cell r="L223">
            <v>162166.26999999999</v>
          </cell>
          <cell r="M223">
            <v>162166.26999999999</v>
          </cell>
          <cell r="N223" t="str">
            <v>J TENBUSCH/TANYA STEWART</v>
          </cell>
        </row>
        <row r="224">
          <cell r="A224" t="str">
            <v>18-C0191</v>
          </cell>
          <cell r="B224">
            <v>0</v>
          </cell>
          <cell r="C224" t="str">
            <v>S</v>
          </cell>
          <cell r="D224" t="str">
            <v>P2226</v>
          </cell>
          <cell r="E224" t="str">
            <v>THEODORE PESHEHONOFF</v>
          </cell>
          <cell r="F224" t="str">
            <v>SEMPRO</v>
          </cell>
          <cell r="G224" t="str">
            <v>SEMICONDUCTOR PROCESS</v>
          </cell>
          <cell r="H224" t="str">
            <v>S</v>
          </cell>
          <cell r="I224" t="str">
            <v>System Closed</v>
          </cell>
          <cell r="J224">
            <v>666874</v>
          </cell>
          <cell r="K224">
            <v>666874</v>
          </cell>
          <cell r="L224">
            <v>666874</v>
          </cell>
          <cell r="M224">
            <v>666874</v>
          </cell>
          <cell r="N224" t="str">
            <v>T PESHEHONOFF/P DENNY</v>
          </cell>
        </row>
        <row r="225">
          <cell r="A225" t="str">
            <v>18-C0207</v>
          </cell>
          <cell r="B225">
            <v>0</v>
          </cell>
          <cell r="C225" t="str">
            <v>S</v>
          </cell>
          <cell r="D225" t="str">
            <v>L3135</v>
          </cell>
          <cell r="E225" t="str">
            <v>MITCHELL LANEY</v>
          </cell>
          <cell r="F225" t="str">
            <v>RIRESE</v>
          </cell>
          <cell r="G225" t="str">
            <v>RI RESEARCH INSTRUMENTS</v>
          </cell>
          <cell r="H225" t="str">
            <v>S</v>
          </cell>
          <cell r="I225" t="str">
            <v>System Closed</v>
          </cell>
          <cell r="J225">
            <v>359442.93</v>
          </cell>
          <cell r="K225">
            <v>359442.93</v>
          </cell>
          <cell r="L225">
            <v>359442.93</v>
          </cell>
          <cell r="M225">
            <v>359442.93</v>
          </cell>
          <cell r="N225" t="str">
            <v>M LANEY/KATHERINE WILSON</v>
          </cell>
        </row>
        <row r="226">
          <cell r="A226" t="str">
            <v>18-C0233A</v>
          </cell>
          <cell r="B226">
            <v>0</v>
          </cell>
          <cell r="C226" t="str">
            <v>S</v>
          </cell>
          <cell r="D226" t="str">
            <v>L3135</v>
          </cell>
          <cell r="E226" t="str">
            <v>MITCHELL LANEY</v>
          </cell>
          <cell r="F226" t="str">
            <v>RIRESE</v>
          </cell>
          <cell r="G226" t="str">
            <v>RI RESEARCH INSTRUMENTS</v>
          </cell>
          <cell r="H226" t="str">
            <v>S</v>
          </cell>
          <cell r="I226" t="str">
            <v>System Closed</v>
          </cell>
          <cell r="J226">
            <v>643326.80000000005</v>
          </cell>
          <cell r="K226">
            <v>643326.80000000005</v>
          </cell>
          <cell r="L226">
            <v>643326.80000000005</v>
          </cell>
          <cell r="M226">
            <v>643326.80000000005</v>
          </cell>
          <cell r="N226" t="str">
            <v>M LANEY/M DICKEY/K WILSON</v>
          </cell>
        </row>
        <row r="227">
          <cell r="A227" t="str">
            <v>18-C0268</v>
          </cell>
          <cell r="B227">
            <v>0</v>
          </cell>
          <cell r="C227" t="str">
            <v>S</v>
          </cell>
          <cell r="D227" t="str">
            <v>T3335</v>
          </cell>
          <cell r="E227" t="str">
            <v>GIUSEPPINA TENBUSCH</v>
          </cell>
          <cell r="F227" t="str">
            <v>DUKEU2</v>
          </cell>
          <cell r="G227" t="str">
            <v>DUKE UNIVERSITY</v>
          </cell>
          <cell r="H227" t="str">
            <v>O</v>
          </cell>
          <cell r="I227" t="str">
            <v>Open</v>
          </cell>
          <cell r="J227">
            <v>343896.77</v>
          </cell>
          <cell r="K227">
            <v>343896.77</v>
          </cell>
          <cell r="L227">
            <v>339556.89</v>
          </cell>
          <cell r="M227">
            <v>339556.89</v>
          </cell>
          <cell r="N227" t="str">
            <v>J TENBUSCH/TANYA STEWART</v>
          </cell>
          <cell r="O227" t="str">
            <v>STEWART, TANYA-GAYE N</v>
          </cell>
          <cell r="P227" t="str">
            <v>fraites@jlab.org</v>
          </cell>
          <cell r="Q227" t="str">
            <v>PARKINSON, SHARON K</v>
          </cell>
          <cell r="R227" t="str">
            <v>spark@jlab.org</v>
          </cell>
        </row>
        <row r="228">
          <cell r="A228" t="str">
            <v>18-C0326A</v>
          </cell>
          <cell r="B228">
            <v>0</v>
          </cell>
          <cell r="C228" t="str">
            <v>S</v>
          </cell>
          <cell r="D228" t="str">
            <v>H3243</v>
          </cell>
          <cell r="E228" t="str">
            <v>THOMAS HURATIAK</v>
          </cell>
          <cell r="F228" t="str">
            <v>STELLS</v>
          </cell>
          <cell r="G228" t="str">
            <v>STELLANT SYSTEMS INC</v>
          </cell>
          <cell r="H228" t="str">
            <v>O</v>
          </cell>
          <cell r="I228" t="str">
            <v>Open</v>
          </cell>
          <cell r="J228">
            <v>1054278.6000000001</v>
          </cell>
          <cell r="K228">
            <v>0</v>
          </cell>
          <cell r="L228">
            <v>0</v>
          </cell>
          <cell r="M228">
            <v>0</v>
          </cell>
          <cell r="N228" t="str">
            <v>T HURATIAK/R NELSON/55B</v>
          </cell>
          <cell r="O228" t="str">
            <v>NELSON, RICHARD M</v>
          </cell>
          <cell r="P228" t="str">
            <v>nelson@jlab.org</v>
          </cell>
          <cell r="Q228" t="str">
            <v>HURATIAK, THOMAS</v>
          </cell>
          <cell r="R228" t="str">
            <v>huratiak@jlab.org</v>
          </cell>
        </row>
        <row r="229">
          <cell r="A229" t="str">
            <v>18-C0331</v>
          </cell>
          <cell r="B229">
            <v>0</v>
          </cell>
          <cell r="C229" t="str">
            <v>S</v>
          </cell>
          <cell r="D229" t="str">
            <v>T3153</v>
          </cell>
          <cell r="E229" t="str">
            <v>MELISSA TORRES</v>
          </cell>
          <cell r="F229" t="str">
            <v>WEKAAG</v>
          </cell>
          <cell r="G229" t="str">
            <v>WEKA AG</v>
          </cell>
          <cell r="H229" t="str">
            <v>S</v>
          </cell>
          <cell r="I229" t="str">
            <v>System Closed</v>
          </cell>
          <cell r="J229">
            <v>302512.34000000003</v>
          </cell>
          <cell r="K229">
            <v>302512.34000000003</v>
          </cell>
          <cell r="L229">
            <v>302512.34000000003</v>
          </cell>
          <cell r="M229">
            <v>302512.34000000003</v>
          </cell>
          <cell r="N229" t="str">
            <v>M TORRES/C KAUFMANN</v>
          </cell>
        </row>
        <row r="230">
          <cell r="A230" t="str">
            <v>18-C0415</v>
          </cell>
          <cell r="B230">
            <v>0</v>
          </cell>
          <cell r="C230" t="str">
            <v>S</v>
          </cell>
          <cell r="D230" t="str">
            <v>P2226</v>
          </cell>
          <cell r="E230" t="str">
            <v>THEODORE PESHEHONOFF</v>
          </cell>
          <cell r="F230" t="str">
            <v>AIRLI3</v>
          </cell>
          <cell r="G230" t="str">
            <v>AIR LIQUIDE ADVANCED TECH</v>
          </cell>
          <cell r="H230" t="str">
            <v>S</v>
          </cell>
          <cell r="I230" t="str">
            <v>System Closed</v>
          </cell>
          <cell r="J230">
            <v>2512855</v>
          </cell>
          <cell r="K230">
            <v>2512855</v>
          </cell>
          <cell r="L230">
            <v>2512855</v>
          </cell>
          <cell r="M230">
            <v>2512855</v>
          </cell>
          <cell r="N230" t="str">
            <v>T PESHEHONOFF/NORTON</v>
          </cell>
          <cell r="O230" t="str">
            <v>PESHEHONOFF, THEODORE</v>
          </cell>
          <cell r="P230" t="str">
            <v xml:space="preserve"> </v>
          </cell>
          <cell r="Q230" t="str">
            <v>NORTON, ROBERT O</v>
          </cell>
          <cell r="R230" t="str">
            <v>norton@jlab.org</v>
          </cell>
        </row>
        <row r="231">
          <cell r="A231" t="str">
            <v>18-C0419</v>
          </cell>
          <cell r="B231">
            <v>0</v>
          </cell>
          <cell r="C231" t="str">
            <v>S</v>
          </cell>
          <cell r="D231" t="str">
            <v>L3135</v>
          </cell>
          <cell r="E231" t="str">
            <v>MITCHELL LANEY</v>
          </cell>
          <cell r="F231" t="str">
            <v>RIRESE</v>
          </cell>
          <cell r="G231" t="str">
            <v>RI RESEARCH INSTRUMENTS</v>
          </cell>
          <cell r="H231" t="str">
            <v>S</v>
          </cell>
          <cell r="I231" t="str">
            <v>System Closed</v>
          </cell>
          <cell r="J231">
            <v>1004999.94</v>
          </cell>
          <cell r="K231">
            <v>1004999.94</v>
          </cell>
          <cell r="L231">
            <v>1004999.94</v>
          </cell>
          <cell r="M231">
            <v>1004999.94</v>
          </cell>
          <cell r="N231" t="str">
            <v>M LANEY/K WILSON</v>
          </cell>
        </row>
        <row r="232">
          <cell r="A232" t="str">
            <v>18-C0426</v>
          </cell>
          <cell r="B232">
            <v>0</v>
          </cell>
          <cell r="C232" t="str">
            <v>S</v>
          </cell>
          <cell r="D232" t="str">
            <v>T3153</v>
          </cell>
          <cell r="E232" t="str">
            <v>MELISSA TORRES</v>
          </cell>
          <cell r="F232" t="str">
            <v>INSTR2</v>
          </cell>
          <cell r="G232" t="str">
            <v xml:space="preserve">INSTRUMENT &amp; CON SYS ENG </v>
          </cell>
          <cell r="H232" t="str">
            <v>S</v>
          </cell>
          <cell r="I232" t="str">
            <v>System Closed</v>
          </cell>
          <cell r="J232">
            <v>673382.6</v>
          </cell>
          <cell r="K232">
            <v>673382.6</v>
          </cell>
          <cell r="L232">
            <v>673382.6</v>
          </cell>
          <cell r="M232">
            <v>673382.6</v>
          </cell>
          <cell r="N232" t="str">
            <v>M TORRES/C SCANLON/SLAC</v>
          </cell>
        </row>
        <row r="233">
          <cell r="A233" t="str">
            <v>18-C0507</v>
          </cell>
          <cell r="B233">
            <v>0</v>
          </cell>
          <cell r="C233" t="str">
            <v>S</v>
          </cell>
          <cell r="D233" t="str">
            <v>G4532</v>
          </cell>
          <cell r="E233" t="str">
            <v>DENISE LEARY-STITH</v>
          </cell>
          <cell r="F233" t="str">
            <v>W&amp;M</v>
          </cell>
          <cell r="G233" t="str">
            <v>COLLEGE OF WILLIAM &amp; MARY</v>
          </cell>
          <cell r="H233" t="str">
            <v>O</v>
          </cell>
          <cell r="I233" t="str">
            <v>Open</v>
          </cell>
          <cell r="J233">
            <v>1466408.8</v>
          </cell>
          <cell r="K233">
            <v>1374155.42</v>
          </cell>
          <cell r="L233">
            <v>1316037.31</v>
          </cell>
          <cell r="M233">
            <v>1316037.31</v>
          </cell>
          <cell r="N233" t="str">
            <v>D LEARY/TANYA STEWART</v>
          </cell>
          <cell r="O233" t="str">
            <v>STEWART, TANYA-GAYE N</v>
          </cell>
          <cell r="P233" t="str">
            <v>fraites@jlab.org</v>
          </cell>
          <cell r="Q233" t="str">
            <v>PARKINSON, SHARON K</v>
          </cell>
          <cell r="R233" t="str">
            <v>spark@jlab.org</v>
          </cell>
        </row>
        <row r="234">
          <cell r="A234" t="str">
            <v>18-C0547</v>
          </cell>
          <cell r="B234">
            <v>0</v>
          </cell>
          <cell r="C234" t="str">
            <v>S</v>
          </cell>
          <cell r="D234" t="str">
            <v>M8395</v>
          </cell>
          <cell r="E234" t="str">
            <v>DEANN MADDOX</v>
          </cell>
          <cell r="F234" t="str">
            <v>DABIND</v>
          </cell>
          <cell r="G234" t="str">
            <v>DABAR INDUSTRIES LLC</v>
          </cell>
          <cell r="H234" t="str">
            <v>S</v>
          </cell>
          <cell r="I234" t="str">
            <v>System Closed</v>
          </cell>
          <cell r="J234">
            <v>190780</v>
          </cell>
          <cell r="K234">
            <v>190780</v>
          </cell>
          <cell r="L234">
            <v>190780</v>
          </cell>
          <cell r="M234">
            <v>190780</v>
          </cell>
          <cell r="N234" t="str">
            <v>D MADDOXK MACHA</v>
          </cell>
        </row>
        <row r="235">
          <cell r="A235" t="str">
            <v>18-C0548</v>
          </cell>
          <cell r="B235">
            <v>0</v>
          </cell>
          <cell r="C235" t="str">
            <v>S</v>
          </cell>
          <cell r="D235" t="str">
            <v>H3243</v>
          </cell>
          <cell r="E235" t="str">
            <v>THOMAS HURATIAK</v>
          </cell>
          <cell r="F235" t="str">
            <v>DANFYS</v>
          </cell>
          <cell r="G235" t="str">
            <v>DANFYSIK A/S</v>
          </cell>
          <cell r="H235" t="str">
            <v>S</v>
          </cell>
          <cell r="I235" t="str">
            <v>System Closed</v>
          </cell>
          <cell r="J235">
            <v>492842</v>
          </cell>
          <cell r="K235">
            <v>492842</v>
          </cell>
          <cell r="L235">
            <v>492842</v>
          </cell>
          <cell r="M235">
            <v>492842</v>
          </cell>
          <cell r="N235" t="str">
            <v>J HURATIAK/JAMES COLEMAN</v>
          </cell>
          <cell r="O235" t="str">
            <v>PHILIP, SARIN</v>
          </cell>
          <cell r="P235" t="str">
            <v>philip@jlab.org</v>
          </cell>
          <cell r="Q235" t="str">
            <v>COLEMAN, JAMES L</v>
          </cell>
          <cell r="R235" t="str">
            <v>colemanj@jlab.org</v>
          </cell>
        </row>
        <row r="236">
          <cell r="A236" t="str">
            <v>18-C0651</v>
          </cell>
          <cell r="B236">
            <v>0</v>
          </cell>
          <cell r="C236" t="str">
            <v>S</v>
          </cell>
          <cell r="D236" t="str">
            <v>T3153</v>
          </cell>
          <cell r="E236" t="str">
            <v>MELISSA TORRES</v>
          </cell>
          <cell r="F236" t="str">
            <v>DEMHOL</v>
          </cell>
          <cell r="G236" t="str">
            <v>DEMACO HOLLAND BV</v>
          </cell>
          <cell r="H236" t="str">
            <v>S</v>
          </cell>
          <cell r="I236" t="str">
            <v>System Closed</v>
          </cell>
          <cell r="J236">
            <v>2098254.2400000002</v>
          </cell>
          <cell r="K236">
            <v>2098254.2400000002</v>
          </cell>
          <cell r="L236">
            <v>2098254.2400000002</v>
          </cell>
          <cell r="M236">
            <v>2098254.2400000002</v>
          </cell>
          <cell r="N236" t="str">
            <v>M TORRES/C KAUFMANN</v>
          </cell>
        </row>
        <row r="237">
          <cell r="A237" t="str">
            <v>18-C0760</v>
          </cell>
          <cell r="B237">
            <v>0</v>
          </cell>
          <cell r="C237" t="str">
            <v>S</v>
          </cell>
          <cell r="D237" t="str">
            <v>P2226</v>
          </cell>
          <cell r="E237" t="str">
            <v>THEODORE PESHEHONOFF</v>
          </cell>
          <cell r="F237" t="str">
            <v>PHPKTE</v>
          </cell>
          <cell r="G237" t="str">
            <v>KENDALL HOLDINGS LTD.</v>
          </cell>
          <cell r="H237" t="str">
            <v>S</v>
          </cell>
          <cell r="I237" t="str">
            <v>System Closed</v>
          </cell>
          <cell r="J237">
            <v>668650</v>
          </cell>
          <cell r="K237">
            <v>668650</v>
          </cell>
          <cell r="L237">
            <v>668650</v>
          </cell>
          <cell r="M237">
            <v>668650</v>
          </cell>
          <cell r="N237" t="str">
            <v>PESHEH/LAVERDURE</v>
          </cell>
        </row>
        <row r="238">
          <cell r="A238" t="str">
            <v>18-C0761</v>
          </cell>
          <cell r="B238">
            <v>0</v>
          </cell>
          <cell r="C238" t="str">
            <v>S</v>
          </cell>
          <cell r="D238" t="str">
            <v>P2226</v>
          </cell>
          <cell r="E238" t="str">
            <v>THEODORE PESHEHONOFF</v>
          </cell>
          <cell r="F238" t="str">
            <v>LINDEE</v>
          </cell>
          <cell r="G238" t="str">
            <v xml:space="preserve">LINDE ENGINEERING NORTH </v>
          </cell>
          <cell r="H238" t="str">
            <v>S</v>
          </cell>
          <cell r="I238" t="str">
            <v>System Closed</v>
          </cell>
          <cell r="J238">
            <v>890289.42</v>
          </cell>
          <cell r="K238">
            <v>890289.42</v>
          </cell>
          <cell r="L238">
            <v>890289.42</v>
          </cell>
          <cell r="M238">
            <v>890289.42</v>
          </cell>
          <cell r="N238" t="str">
            <v>PESHEHONOFF/LAVERDURE</v>
          </cell>
        </row>
        <row r="239">
          <cell r="A239" t="str">
            <v>18-C0837</v>
          </cell>
          <cell r="B239">
            <v>0</v>
          </cell>
          <cell r="C239" t="str">
            <v>S</v>
          </cell>
          <cell r="D239" t="str">
            <v>H3243</v>
          </cell>
          <cell r="E239" t="str">
            <v>THOMAS HURATIAK</v>
          </cell>
          <cell r="F239" t="str">
            <v>MASONA</v>
          </cell>
          <cell r="G239" t="str">
            <v>ROBERT E MASON &amp; ASSOCIAT</v>
          </cell>
          <cell r="H239" t="str">
            <v>S</v>
          </cell>
          <cell r="I239" t="str">
            <v>System Closed</v>
          </cell>
          <cell r="J239">
            <v>344018.75</v>
          </cell>
          <cell r="K239">
            <v>344018.75</v>
          </cell>
          <cell r="L239">
            <v>344018.75</v>
          </cell>
          <cell r="M239">
            <v>344018.75</v>
          </cell>
          <cell r="N239" t="str">
            <v>T HURATIAK/CHASE DUBBE</v>
          </cell>
        </row>
        <row r="240">
          <cell r="A240" t="str">
            <v>18-C0946</v>
          </cell>
          <cell r="B240">
            <v>0</v>
          </cell>
          <cell r="C240" t="str">
            <v>S</v>
          </cell>
          <cell r="D240" t="str">
            <v>H3243</v>
          </cell>
          <cell r="E240" t="str">
            <v>THOMAS HURATIAK</v>
          </cell>
          <cell r="F240" t="str">
            <v>ABILIT</v>
          </cell>
          <cell r="G240" t="str">
            <v>BENNU GROUP INC</v>
          </cell>
          <cell r="H240" t="str">
            <v>S</v>
          </cell>
          <cell r="I240" t="str">
            <v>System Closed</v>
          </cell>
          <cell r="J240">
            <v>198086</v>
          </cell>
          <cell r="K240">
            <v>198086</v>
          </cell>
          <cell r="L240">
            <v>198086</v>
          </cell>
          <cell r="M240">
            <v>198086</v>
          </cell>
          <cell r="N240" t="str">
            <v>T HURATIAK/C KAUFMANN</v>
          </cell>
        </row>
        <row r="241">
          <cell r="A241" t="str">
            <v>18-C0948A</v>
          </cell>
          <cell r="B241">
            <v>0</v>
          </cell>
          <cell r="C241" t="str">
            <v>S</v>
          </cell>
          <cell r="D241" t="str">
            <v>H3243</v>
          </cell>
          <cell r="E241" t="str">
            <v>THOMAS HURATIAK</v>
          </cell>
          <cell r="F241" t="str">
            <v>CRYTUR</v>
          </cell>
          <cell r="G241" t="str">
            <v>CRYTUR LTD</v>
          </cell>
          <cell r="H241" t="str">
            <v>S</v>
          </cell>
          <cell r="I241" t="str">
            <v>System Closed</v>
          </cell>
          <cell r="J241">
            <v>166500</v>
          </cell>
          <cell r="K241">
            <v>166500</v>
          </cell>
          <cell r="L241">
            <v>166500</v>
          </cell>
          <cell r="M241">
            <v>166500</v>
          </cell>
          <cell r="N241" t="str">
            <v>T HURATIAK/ROLF ENT</v>
          </cell>
          <cell r="O241" t="str">
            <v>HURATIAK, THOMAS</v>
          </cell>
          <cell r="P241" t="str">
            <v>huratiak@jlab.org</v>
          </cell>
          <cell r="Q241" t="str">
            <v>WOOD, STEPHEN A</v>
          </cell>
          <cell r="R241" t="str">
            <v>saw@jlab.org</v>
          </cell>
        </row>
        <row r="242">
          <cell r="A242" t="str">
            <v>18-C1361</v>
          </cell>
          <cell r="B242">
            <v>0</v>
          </cell>
          <cell r="C242" t="str">
            <v>S</v>
          </cell>
          <cell r="D242" t="str">
            <v>T3335</v>
          </cell>
          <cell r="E242" t="str">
            <v>GIUSEPPINA TENBUSCH</v>
          </cell>
          <cell r="F242" t="str">
            <v>HAMUNI</v>
          </cell>
          <cell r="G242" t="str">
            <v>HAMPTON UNIVERSITY</v>
          </cell>
          <cell r="H242" t="str">
            <v>O</v>
          </cell>
          <cell r="I242" t="str">
            <v>Open</v>
          </cell>
          <cell r="J242">
            <v>579407.31000000006</v>
          </cell>
          <cell r="K242">
            <v>552277.43999999994</v>
          </cell>
          <cell r="L242">
            <v>527738.14</v>
          </cell>
          <cell r="M242">
            <v>527738.14</v>
          </cell>
          <cell r="N242" t="str">
            <v>J TENBUSCH/TANYA STEWART</v>
          </cell>
          <cell r="O242" t="str">
            <v>STEWART, TANYA-GAYE N</v>
          </cell>
          <cell r="P242" t="str">
            <v>fraites@jlab.org</v>
          </cell>
          <cell r="Q242" t="str">
            <v>PARKINSON, SHARON K</v>
          </cell>
          <cell r="R242" t="str">
            <v>spark@jlab.org</v>
          </cell>
        </row>
        <row r="243">
          <cell r="A243" t="str">
            <v>18-C1373</v>
          </cell>
          <cell r="B243">
            <v>0</v>
          </cell>
          <cell r="C243" t="str">
            <v>S</v>
          </cell>
          <cell r="D243" t="str">
            <v>T3335</v>
          </cell>
          <cell r="E243" t="str">
            <v>GIUSEPPINA TENBUSCH</v>
          </cell>
          <cell r="F243" t="str">
            <v>INDIAN</v>
          </cell>
          <cell r="G243" t="str">
            <v>TRUSTEES OF INDIANA UNIVE</v>
          </cell>
          <cell r="H243" t="str">
            <v>O</v>
          </cell>
          <cell r="I243" t="str">
            <v>Open</v>
          </cell>
          <cell r="J243">
            <v>505546.4</v>
          </cell>
          <cell r="K243">
            <v>472344.68</v>
          </cell>
          <cell r="L243">
            <v>472344.68</v>
          </cell>
          <cell r="M243">
            <v>472344.68</v>
          </cell>
          <cell r="N243" t="str">
            <v>J TENBUSCH/TANYA STEWART</v>
          </cell>
          <cell r="O243" t="str">
            <v>STEWART, TANYA-GAYE N</v>
          </cell>
          <cell r="P243" t="str">
            <v>fraites@jlab.org</v>
          </cell>
          <cell r="Q243" t="str">
            <v>PARKINSON, SHARON K</v>
          </cell>
          <cell r="R243" t="str">
            <v>spark@jlab.org</v>
          </cell>
        </row>
        <row r="244">
          <cell r="A244" t="str">
            <v>18-D0451</v>
          </cell>
          <cell r="B244">
            <v>0</v>
          </cell>
          <cell r="C244" t="str">
            <v>S</v>
          </cell>
          <cell r="D244" t="str">
            <v>P2226</v>
          </cell>
          <cell r="E244" t="str">
            <v>THEODORE PESHEHONOFF</v>
          </cell>
          <cell r="F244" t="str">
            <v>CHAE&amp;C</v>
          </cell>
          <cell r="G244" t="str">
            <v xml:space="preserve">CHART ENERGY &amp; CHEMICALS </v>
          </cell>
          <cell r="H244" t="str">
            <v>S</v>
          </cell>
          <cell r="I244" t="str">
            <v>System Closed</v>
          </cell>
          <cell r="J244">
            <v>116000</v>
          </cell>
          <cell r="K244">
            <v>116000</v>
          </cell>
          <cell r="L244">
            <v>116000</v>
          </cell>
          <cell r="M244">
            <v>116000</v>
          </cell>
          <cell r="N244" t="str">
            <v>Peshehonoff /Shirley Yang</v>
          </cell>
        </row>
        <row r="245">
          <cell r="A245" t="str">
            <v>18-D0491</v>
          </cell>
          <cell r="B245">
            <v>0</v>
          </cell>
          <cell r="C245" t="str">
            <v>S</v>
          </cell>
          <cell r="D245" t="str">
            <v>T3335</v>
          </cell>
          <cell r="E245" t="str">
            <v>GIUSEPPINA TENBUSCH</v>
          </cell>
          <cell r="F245" t="str">
            <v>CARREL</v>
          </cell>
          <cell r="G245" t="str">
            <v>CARR ELECTRICAL TECHNOLOG</v>
          </cell>
          <cell r="H245" t="str">
            <v>S</v>
          </cell>
          <cell r="I245" t="str">
            <v>System Closed</v>
          </cell>
          <cell r="J245">
            <v>111770</v>
          </cell>
          <cell r="K245">
            <v>111770</v>
          </cell>
          <cell r="L245">
            <v>111770</v>
          </cell>
          <cell r="M245">
            <v>111770</v>
          </cell>
          <cell r="N245" t="str">
            <v>J TENBUSCH/M SOLAROLI</v>
          </cell>
        </row>
        <row r="246">
          <cell r="A246" t="str">
            <v>18-D0642</v>
          </cell>
          <cell r="B246">
            <v>0</v>
          </cell>
          <cell r="C246" t="str">
            <v>S</v>
          </cell>
          <cell r="D246" t="str">
            <v>M8395</v>
          </cell>
          <cell r="E246" t="str">
            <v>DEANN MADDOX</v>
          </cell>
          <cell r="F246" t="str">
            <v>PHPKTE</v>
          </cell>
          <cell r="G246" t="str">
            <v>KENDALL HOLDINGS LTD.</v>
          </cell>
          <cell r="H246" t="str">
            <v>S</v>
          </cell>
          <cell r="I246" t="str">
            <v>System Closed</v>
          </cell>
          <cell r="J246">
            <v>89525</v>
          </cell>
          <cell r="K246">
            <v>89525</v>
          </cell>
          <cell r="L246">
            <v>89525</v>
          </cell>
          <cell r="M246">
            <v>89525</v>
          </cell>
          <cell r="N246" t="str">
            <v>D MADDOX/SHIRLEY YANG</v>
          </cell>
        </row>
        <row r="247">
          <cell r="A247" t="str">
            <v>18-D0912</v>
          </cell>
          <cell r="B247">
            <v>0</v>
          </cell>
          <cell r="C247" t="str">
            <v>S</v>
          </cell>
          <cell r="D247" t="str">
            <v>P2226</v>
          </cell>
          <cell r="E247" t="str">
            <v>THEODORE PESHEHONOFF</v>
          </cell>
          <cell r="F247" t="str">
            <v>CRAFT</v>
          </cell>
          <cell r="G247" t="str">
            <v>CRAFT MACHINE WORKS, INC.</v>
          </cell>
          <cell r="H247" t="str">
            <v>S</v>
          </cell>
          <cell r="I247" t="str">
            <v>System Closed</v>
          </cell>
          <cell r="J247">
            <v>79638.48</v>
          </cell>
          <cell r="K247">
            <v>79638.48</v>
          </cell>
          <cell r="L247">
            <v>79638.48</v>
          </cell>
          <cell r="M247">
            <v>79638.48</v>
          </cell>
          <cell r="N247" t="str">
            <v>PESHEHONOFF/J MATALEVICH</v>
          </cell>
        </row>
        <row r="248">
          <cell r="A248" t="str">
            <v>18-D1063</v>
          </cell>
          <cell r="B248">
            <v>0</v>
          </cell>
          <cell r="C248" t="str">
            <v>S</v>
          </cell>
          <cell r="D248" t="str">
            <v>P2226</v>
          </cell>
          <cell r="E248" t="str">
            <v>THEODORE PESHEHONOFF</v>
          </cell>
          <cell r="F248" t="str">
            <v>ABILIT</v>
          </cell>
          <cell r="G248" t="str">
            <v>BENNU GROUP INC</v>
          </cell>
          <cell r="H248" t="str">
            <v>S</v>
          </cell>
          <cell r="I248" t="str">
            <v>System Closed</v>
          </cell>
          <cell r="J248">
            <v>130635</v>
          </cell>
          <cell r="K248">
            <v>130635</v>
          </cell>
          <cell r="L248">
            <v>130635</v>
          </cell>
          <cell r="M248">
            <v>130635</v>
          </cell>
          <cell r="N248" t="str">
            <v>PESHEHONOFF/SHIRLEY YANG</v>
          </cell>
        </row>
        <row r="249">
          <cell r="A249" t="str">
            <v>18-P1387</v>
          </cell>
          <cell r="B249">
            <v>0</v>
          </cell>
          <cell r="C249" t="str">
            <v>S</v>
          </cell>
          <cell r="D249" t="str">
            <v>K7103</v>
          </cell>
          <cell r="E249" t="str">
            <v>MICHELE KHASIDIS</v>
          </cell>
          <cell r="F249" t="str">
            <v>THECAT</v>
          </cell>
          <cell r="G249" t="str">
            <v xml:space="preserve">THE CATHOLIC UNIVERSITY  </v>
          </cell>
          <cell r="H249" t="str">
            <v>O</v>
          </cell>
          <cell r="I249" t="str">
            <v>Open</v>
          </cell>
          <cell r="J249">
            <v>88425</v>
          </cell>
          <cell r="K249">
            <v>76510.86</v>
          </cell>
          <cell r="L249">
            <v>76510.429999999993</v>
          </cell>
          <cell r="M249">
            <v>76510.429999999993</v>
          </cell>
          <cell r="N249" t="str">
            <v>M KHASIDIS/TANYA STEWART</v>
          </cell>
          <cell r="O249" t="str">
            <v>STEWART, TANYA-GAYE N</v>
          </cell>
          <cell r="P249" t="str">
            <v>fraites@jlab.org</v>
          </cell>
        </row>
        <row r="250">
          <cell r="A250" t="str">
            <v>19-C0747</v>
          </cell>
          <cell r="B250">
            <v>0</v>
          </cell>
          <cell r="C250" t="str">
            <v>S</v>
          </cell>
          <cell r="D250" t="str">
            <v>H3243</v>
          </cell>
          <cell r="E250" t="str">
            <v>THOMAS HURATIAK</v>
          </cell>
          <cell r="F250" t="str">
            <v>DANFYS</v>
          </cell>
          <cell r="G250" t="str">
            <v>DANFYSIK A/S</v>
          </cell>
          <cell r="H250" t="str">
            <v>S</v>
          </cell>
          <cell r="I250" t="str">
            <v>System Closed</v>
          </cell>
          <cell r="J250">
            <v>435900</v>
          </cell>
          <cell r="K250">
            <v>435900</v>
          </cell>
          <cell r="L250">
            <v>435900</v>
          </cell>
          <cell r="M250">
            <v>435900</v>
          </cell>
          <cell r="N250" t="str">
            <v>T HURATIAK/S LASSITER</v>
          </cell>
          <cell r="O250" t="str">
            <v>LASSITER, STEVEN R</v>
          </cell>
          <cell r="P250" t="str">
            <v>lassiter@jlab.org</v>
          </cell>
          <cell r="Q250" t="str">
            <v>HURATIAK, THOMAS</v>
          </cell>
          <cell r="R250" t="str">
            <v>huratiak@jlab.org</v>
          </cell>
        </row>
        <row r="251">
          <cell r="A251" t="str">
            <v>19-C0777</v>
          </cell>
          <cell r="B251">
            <v>0</v>
          </cell>
          <cell r="C251" t="str">
            <v>S</v>
          </cell>
          <cell r="D251" t="str">
            <v>S0684</v>
          </cell>
          <cell r="E251" t="str">
            <v>CAROLYN STEPNEY</v>
          </cell>
          <cell r="F251" t="str">
            <v>D&amp;DMEC</v>
          </cell>
          <cell r="G251" t="str">
            <v>D&amp;D MECHANICAL INC</v>
          </cell>
          <cell r="H251" t="str">
            <v>S</v>
          </cell>
          <cell r="I251" t="str">
            <v>System Closed</v>
          </cell>
          <cell r="J251">
            <v>360077.79</v>
          </cell>
          <cell r="K251">
            <v>360077.79</v>
          </cell>
          <cell r="L251">
            <v>360077.79</v>
          </cell>
          <cell r="M251">
            <v>360077.79</v>
          </cell>
          <cell r="N251" t="str">
            <v>C STEPNEY/J WILLOUGHBY</v>
          </cell>
          <cell r="O251" t="str">
            <v>WILLOUGHBY, JASON</v>
          </cell>
          <cell r="P251" t="str">
            <v>jasonw@jlab.org</v>
          </cell>
          <cell r="Q251" t="str">
            <v>FRIES, RUSSELL W</v>
          </cell>
          <cell r="R251" t="str">
            <v>rfries@jlab.org</v>
          </cell>
        </row>
        <row r="252">
          <cell r="A252" t="str">
            <v>19-C0871</v>
          </cell>
          <cell r="B252">
            <v>0</v>
          </cell>
          <cell r="C252" t="str">
            <v>S</v>
          </cell>
          <cell r="D252" t="str">
            <v>T3153</v>
          </cell>
          <cell r="E252" t="str">
            <v>MELISSA TORRES</v>
          </cell>
          <cell r="F252" t="str">
            <v>CARREL</v>
          </cell>
          <cell r="G252" t="str">
            <v>CARR ELECTRICAL TECHNOLOG</v>
          </cell>
          <cell r="H252" t="str">
            <v>S</v>
          </cell>
          <cell r="I252" t="str">
            <v>System Closed</v>
          </cell>
          <cell r="J252">
            <v>778543</v>
          </cell>
          <cell r="K252">
            <v>778543</v>
          </cell>
          <cell r="L252">
            <v>778543</v>
          </cell>
          <cell r="M252">
            <v>778543</v>
          </cell>
          <cell r="N252" t="str">
            <v>M TORRES/J WILLOUGHBY</v>
          </cell>
        </row>
        <row r="253">
          <cell r="A253" t="str">
            <v>19-C0904</v>
          </cell>
          <cell r="B253">
            <v>0</v>
          </cell>
          <cell r="C253" t="str">
            <v>S</v>
          </cell>
          <cell r="D253" t="str">
            <v>S0684</v>
          </cell>
          <cell r="E253" t="str">
            <v>CAROLYN STEPNEY</v>
          </cell>
          <cell r="F253" t="str">
            <v>HOMCON</v>
          </cell>
          <cell r="G253" t="str">
            <v>HOMELAND CONTRACTING CORP</v>
          </cell>
          <cell r="H253" t="str">
            <v>O</v>
          </cell>
          <cell r="I253" t="str">
            <v>Open</v>
          </cell>
          <cell r="J253">
            <v>1517137</v>
          </cell>
          <cell r="K253">
            <v>1514828.79</v>
          </cell>
          <cell r="L253">
            <v>1514692</v>
          </cell>
          <cell r="M253">
            <v>1514692</v>
          </cell>
          <cell r="N253" t="str">
            <v>C STEPNEY/T RENZO</v>
          </cell>
          <cell r="O253" t="str">
            <v>FRIES, RUSSELL W</v>
          </cell>
          <cell r="P253" t="str">
            <v>rfries@jlab.org</v>
          </cell>
          <cell r="Q253" t="str">
            <v>DOLBECK, JOEL</v>
          </cell>
          <cell r="R253" t="str">
            <v>dolbeck@jlab.org</v>
          </cell>
        </row>
        <row r="254">
          <cell r="A254" t="str">
            <v>19-C1456</v>
          </cell>
          <cell r="B254">
            <v>0</v>
          </cell>
          <cell r="C254" t="str">
            <v>S</v>
          </cell>
          <cell r="D254" t="str">
            <v>K7103</v>
          </cell>
          <cell r="E254" t="str">
            <v>MICHELE KHASIDIS</v>
          </cell>
          <cell r="F254" t="str">
            <v>NORSTA</v>
          </cell>
          <cell r="G254" t="str">
            <v>NORFOLK STATE UNIVERSITY</v>
          </cell>
          <cell r="H254" t="str">
            <v>O</v>
          </cell>
          <cell r="I254" t="str">
            <v>Open</v>
          </cell>
          <cell r="J254">
            <v>187755.07</v>
          </cell>
          <cell r="K254">
            <v>169347.72</v>
          </cell>
          <cell r="L254">
            <v>154621.84</v>
          </cell>
          <cell r="M254">
            <v>154621.84</v>
          </cell>
          <cell r="N254" t="str">
            <v>M KHASIDIS/T STEWART</v>
          </cell>
          <cell r="O254" t="str">
            <v>STEWART, TANYA-GAYE N</v>
          </cell>
          <cell r="P254" t="str">
            <v>fraites@jlab.org</v>
          </cell>
        </row>
        <row r="255">
          <cell r="A255" t="str">
            <v>19-D0046A</v>
          </cell>
          <cell r="B255">
            <v>0</v>
          </cell>
          <cell r="C255" t="str">
            <v>S</v>
          </cell>
          <cell r="D255" t="str">
            <v>K7103</v>
          </cell>
          <cell r="E255" t="str">
            <v>MICHELE KHASIDIS</v>
          </cell>
          <cell r="F255" t="str">
            <v>SOUMET</v>
          </cell>
          <cell r="G255" t="str">
            <v>SOUTHERN METHODIST UNIVER</v>
          </cell>
          <cell r="H255" t="str">
            <v>S</v>
          </cell>
          <cell r="I255" t="str">
            <v>System Closed</v>
          </cell>
          <cell r="J255">
            <v>10000</v>
          </cell>
          <cell r="K255">
            <v>10000</v>
          </cell>
          <cell r="L255">
            <v>10000</v>
          </cell>
          <cell r="M255">
            <v>10000</v>
          </cell>
          <cell r="N255" t="str">
            <v xml:space="preserve">M KHASIDIS/T STEWART </v>
          </cell>
          <cell r="O255" t="str">
            <v>STEWART, TANYA-GAYE N</v>
          </cell>
          <cell r="P255" t="str">
            <v>fraites@jlab.org</v>
          </cell>
        </row>
        <row r="256">
          <cell r="A256" t="str">
            <v>19-D0253</v>
          </cell>
          <cell r="B256">
            <v>0</v>
          </cell>
          <cell r="C256" t="str">
            <v>S</v>
          </cell>
          <cell r="D256" t="str">
            <v>T3335</v>
          </cell>
          <cell r="E256" t="str">
            <v>GIUSEPPINA TENBUSCH</v>
          </cell>
          <cell r="F256" t="str">
            <v>FLOSTA</v>
          </cell>
          <cell r="G256" t="str">
            <v>FLORIDA STATE UNIVERSITY</v>
          </cell>
          <cell r="H256" t="str">
            <v>O</v>
          </cell>
          <cell r="I256" t="str">
            <v>Open</v>
          </cell>
          <cell r="J256">
            <v>131993.60000000001</v>
          </cell>
          <cell r="K256">
            <v>125643.92</v>
          </cell>
          <cell r="L256">
            <v>122753.2</v>
          </cell>
          <cell r="M256">
            <v>122753.2</v>
          </cell>
          <cell r="N256" t="str">
            <v>G TENBUSCH/TANYA STEWART</v>
          </cell>
          <cell r="O256" t="str">
            <v>STEWART, TANYA-GAYE N</v>
          </cell>
          <cell r="P256" t="str">
            <v>fraites@jlab.org</v>
          </cell>
          <cell r="Q256" t="str">
            <v>PARKINSON, SHARON K</v>
          </cell>
          <cell r="R256" t="str">
            <v>spark@jlab.org</v>
          </cell>
        </row>
        <row r="257">
          <cell r="A257" t="str">
            <v>19-D0288</v>
          </cell>
          <cell r="B257">
            <v>0</v>
          </cell>
          <cell r="C257" t="str">
            <v>S</v>
          </cell>
          <cell r="D257" t="str">
            <v>T3335</v>
          </cell>
          <cell r="E257" t="str">
            <v>GIUSEPPINA TENBUSCH</v>
          </cell>
          <cell r="F257" t="str">
            <v>TEMPLE</v>
          </cell>
          <cell r="G257" t="str">
            <v>TEMPLE UNIVERSITY</v>
          </cell>
          <cell r="H257" t="str">
            <v>S</v>
          </cell>
          <cell r="I257" t="str">
            <v>System Closed</v>
          </cell>
          <cell r="J257">
            <v>11403</v>
          </cell>
          <cell r="K257">
            <v>11403</v>
          </cell>
          <cell r="L257">
            <v>11403</v>
          </cell>
          <cell r="M257">
            <v>11403</v>
          </cell>
          <cell r="N257" t="str">
            <v>G TENBUSCH/TANYA STEWART</v>
          </cell>
        </row>
        <row r="258">
          <cell r="A258" t="str">
            <v>19-D0351</v>
          </cell>
          <cell r="B258">
            <v>0</v>
          </cell>
          <cell r="C258" t="str">
            <v>S</v>
          </cell>
          <cell r="D258" t="str">
            <v>T3153</v>
          </cell>
          <cell r="E258" t="str">
            <v>MELISSA TORRES</v>
          </cell>
          <cell r="F258" t="str">
            <v>WESSIN</v>
          </cell>
          <cell r="G258" t="str">
            <v>WESSINGTON CRYOGENICS LTD</v>
          </cell>
          <cell r="H258" t="str">
            <v>S</v>
          </cell>
          <cell r="I258" t="str">
            <v>System Closed</v>
          </cell>
          <cell r="J258">
            <v>148545.87</v>
          </cell>
          <cell r="K258">
            <v>150622.01999999999</v>
          </cell>
          <cell r="L258">
            <v>148545.87</v>
          </cell>
          <cell r="M258">
            <v>148545.87</v>
          </cell>
          <cell r="N258" t="str">
            <v>M TORRES/C KAUFMANN</v>
          </cell>
          <cell r="O258" t="str">
            <v>TORRES, MELISSA C</v>
          </cell>
          <cell r="P258" t="str">
            <v>torres@jlab.org</v>
          </cell>
          <cell r="Q258" t="str">
            <v>LAVERDURE, NATHANIEL A</v>
          </cell>
          <cell r="R258" t="str">
            <v>nal@jlab.org</v>
          </cell>
        </row>
        <row r="259">
          <cell r="A259" t="str">
            <v>19-D0382</v>
          </cell>
          <cell r="B259">
            <v>0</v>
          </cell>
          <cell r="C259" t="str">
            <v>S</v>
          </cell>
          <cell r="D259" t="str">
            <v>K7103</v>
          </cell>
          <cell r="E259" t="str">
            <v>MICHELE KHASIDIS</v>
          </cell>
          <cell r="F259" t="str">
            <v>MICHIG</v>
          </cell>
          <cell r="G259" t="str">
            <v>MICHIGAN STATE UNIVERSITY</v>
          </cell>
          <cell r="H259" t="str">
            <v>O</v>
          </cell>
          <cell r="I259" t="str">
            <v>Open</v>
          </cell>
          <cell r="J259">
            <v>126863.03999999999</v>
          </cell>
          <cell r="K259">
            <v>118623.16</v>
          </cell>
          <cell r="L259">
            <v>111289.74</v>
          </cell>
          <cell r="M259">
            <v>111289.74</v>
          </cell>
          <cell r="N259" t="str">
            <v>M KHASIDIS/TANYA STEWART</v>
          </cell>
          <cell r="O259" t="str">
            <v>STEWART, TANYA-GAYE N</v>
          </cell>
          <cell r="P259" t="str">
            <v>fraites@jlab.org</v>
          </cell>
        </row>
        <row r="260">
          <cell r="A260" t="str">
            <v>19-D0461</v>
          </cell>
          <cell r="B260">
            <v>0</v>
          </cell>
          <cell r="C260" t="str">
            <v>S</v>
          </cell>
          <cell r="D260" t="str">
            <v>T3335</v>
          </cell>
          <cell r="E260" t="str">
            <v>GIUSEPPINA TENBUSCH</v>
          </cell>
          <cell r="F260" t="str">
            <v>DAVCOL</v>
          </cell>
          <cell r="G260" t="str">
            <v>DAVIDSON COLLEGE</v>
          </cell>
          <cell r="H260" t="str">
            <v>S</v>
          </cell>
          <cell r="I260" t="str">
            <v>System Closed</v>
          </cell>
          <cell r="J260">
            <v>60736.82</v>
          </cell>
          <cell r="K260">
            <v>60736.82</v>
          </cell>
          <cell r="L260">
            <v>60736.82</v>
          </cell>
          <cell r="M260">
            <v>60736.82</v>
          </cell>
          <cell r="N260" t="str">
            <v>J TENBUSCH/TANYA STEWART</v>
          </cell>
          <cell r="O260" t="str">
            <v>STEWART, TANYA-GAYE N</v>
          </cell>
          <cell r="P260" t="str">
            <v>fraites@jlab.org</v>
          </cell>
          <cell r="Q260" t="str">
            <v>TENBUSCH, GIUSEPPINA</v>
          </cell>
          <cell r="R260" t="str">
            <v>jessie@jlab.org</v>
          </cell>
        </row>
        <row r="261">
          <cell r="A261" t="str">
            <v>19-D0485</v>
          </cell>
          <cell r="B261">
            <v>0</v>
          </cell>
          <cell r="C261" t="str">
            <v>S</v>
          </cell>
          <cell r="D261" t="str">
            <v>K7103</v>
          </cell>
          <cell r="E261" t="str">
            <v>MICHELE KHASIDIS</v>
          </cell>
          <cell r="F261" t="str">
            <v>OHIOUN</v>
          </cell>
          <cell r="G261" t="str">
            <v>OHIO UNIVERSITY</v>
          </cell>
          <cell r="H261" t="str">
            <v>S</v>
          </cell>
          <cell r="I261" t="str">
            <v>System Closed</v>
          </cell>
          <cell r="J261">
            <v>85171.68</v>
          </cell>
          <cell r="K261">
            <v>85171.68</v>
          </cell>
          <cell r="L261">
            <v>85171.68</v>
          </cell>
          <cell r="M261">
            <v>85171.68</v>
          </cell>
          <cell r="N261" t="str">
            <v>M KHASIDIS/TANYA STEWART</v>
          </cell>
        </row>
        <row r="262">
          <cell r="A262" t="str">
            <v>19-D0681</v>
          </cell>
          <cell r="B262">
            <v>0</v>
          </cell>
          <cell r="C262" t="str">
            <v>S</v>
          </cell>
          <cell r="D262" t="str">
            <v>T3335</v>
          </cell>
          <cell r="E262" t="str">
            <v>GIUSEPPINA TENBUSCH</v>
          </cell>
          <cell r="F262" t="str">
            <v>CNRS</v>
          </cell>
          <cell r="G262" t="str">
            <v>CENTRE NATIONALE DE</v>
          </cell>
          <cell r="H262" t="str">
            <v>S</v>
          </cell>
          <cell r="I262" t="str">
            <v>System Closed</v>
          </cell>
          <cell r="J262">
            <v>15600</v>
          </cell>
          <cell r="K262">
            <v>15600</v>
          </cell>
          <cell r="L262">
            <v>15600</v>
          </cell>
          <cell r="M262">
            <v>15600</v>
          </cell>
          <cell r="N262" t="str">
            <v>J TENBUSCH/TANYA STEWART</v>
          </cell>
          <cell r="O262" t="str">
            <v>STEWART, TANYA-GAYE N</v>
          </cell>
          <cell r="P262" t="str">
            <v>fraites@jlab.org</v>
          </cell>
          <cell r="Q262" t="str">
            <v>PARKINSON, SHARON K</v>
          </cell>
          <cell r="R262" t="str">
            <v>spark@jlab.org</v>
          </cell>
        </row>
        <row r="263">
          <cell r="A263" t="str">
            <v>19-D1020</v>
          </cell>
          <cell r="B263">
            <v>0</v>
          </cell>
          <cell r="C263" t="str">
            <v>S</v>
          </cell>
          <cell r="D263" t="str">
            <v>K7103</v>
          </cell>
          <cell r="E263" t="str">
            <v>MICHELE KHASIDIS</v>
          </cell>
          <cell r="F263" t="str">
            <v>GEOWAS</v>
          </cell>
          <cell r="G263" t="str">
            <v>GEORGE WASHINGTON UNIV</v>
          </cell>
          <cell r="H263" t="str">
            <v>S</v>
          </cell>
          <cell r="I263" t="str">
            <v>System Closed</v>
          </cell>
          <cell r="J263">
            <v>8207.94</v>
          </cell>
          <cell r="K263">
            <v>8207.94</v>
          </cell>
          <cell r="L263">
            <v>8207.94</v>
          </cell>
          <cell r="M263">
            <v>8207.94</v>
          </cell>
          <cell r="N263" t="str">
            <v>M KHASIDIS/TANYA STEWART</v>
          </cell>
        </row>
        <row r="264">
          <cell r="A264" t="str">
            <v>19-D1151</v>
          </cell>
          <cell r="B264">
            <v>0</v>
          </cell>
          <cell r="C264" t="str">
            <v>S</v>
          </cell>
          <cell r="D264" t="str">
            <v>K7103</v>
          </cell>
          <cell r="E264" t="str">
            <v>MICHELE KHASIDIS</v>
          </cell>
          <cell r="F264" t="str">
            <v>GEOWAS</v>
          </cell>
          <cell r="G264" t="str">
            <v>GEORGE WASHINGTON UNIV</v>
          </cell>
          <cell r="H264" t="str">
            <v>S</v>
          </cell>
          <cell r="I264" t="str">
            <v>System Closed</v>
          </cell>
          <cell r="J264">
            <v>9391.7999999999993</v>
          </cell>
          <cell r="K264">
            <v>9391.7999999999993</v>
          </cell>
          <cell r="L264">
            <v>9391.7999999999993</v>
          </cell>
          <cell r="M264">
            <v>9391.7999999999993</v>
          </cell>
          <cell r="N264" t="str">
            <v>M KHASIDIS/TANYA STEWART</v>
          </cell>
        </row>
        <row r="265">
          <cell r="A265" t="str">
            <v>19-D1166</v>
          </cell>
          <cell r="B265">
            <v>0</v>
          </cell>
          <cell r="C265" t="str">
            <v>S</v>
          </cell>
          <cell r="D265" t="str">
            <v>K7103</v>
          </cell>
          <cell r="E265" t="str">
            <v>MICHELE KHASIDIS</v>
          </cell>
          <cell r="F265" t="str">
            <v>UNICO3</v>
          </cell>
          <cell r="G265" t="str">
            <v>UNIVERSITY OF CONNECTICUT</v>
          </cell>
          <cell r="H265" t="str">
            <v>S</v>
          </cell>
          <cell r="I265" t="str">
            <v>System Closed</v>
          </cell>
          <cell r="J265">
            <v>80959</v>
          </cell>
          <cell r="K265">
            <v>80959</v>
          </cell>
          <cell r="L265">
            <v>80959</v>
          </cell>
          <cell r="M265">
            <v>80959</v>
          </cell>
          <cell r="N265" t="str">
            <v>M KHASIDIS/TANYA STEWART</v>
          </cell>
          <cell r="O265" t="str">
            <v>STEWART, TANYA-GAYE N</v>
          </cell>
          <cell r="P265" t="str">
            <v>fraites@jlab.org</v>
          </cell>
        </row>
        <row r="266">
          <cell r="A266" t="str">
            <v>19-D1431</v>
          </cell>
          <cell r="B266">
            <v>0</v>
          </cell>
          <cell r="C266" t="str">
            <v>S</v>
          </cell>
          <cell r="D266" t="str">
            <v>T3335</v>
          </cell>
          <cell r="E266" t="str">
            <v>GIUSEPPINA TENBUSCH</v>
          </cell>
          <cell r="F266" t="str">
            <v>INDIAN</v>
          </cell>
          <cell r="G266" t="str">
            <v>TRUSTEES OF INDIANA UNIVE</v>
          </cell>
          <cell r="H266" t="str">
            <v>S</v>
          </cell>
          <cell r="I266" t="str">
            <v>System Closed</v>
          </cell>
          <cell r="J266">
            <v>54625</v>
          </cell>
          <cell r="K266">
            <v>54625</v>
          </cell>
          <cell r="L266">
            <v>54625</v>
          </cell>
          <cell r="M266">
            <v>54625</v>
          </cell>
          <cell r="N266" t="str">
            <v>J TENBUSCH/T STEWART</v>
          </cell>
          <cell r="O266" t="str">
            <v>STEWART, TANYA-GAYE N</v>
          </cell>
          <cell r="P266" t="str">
            <v>fraites@jlab.org</v>
          </cell>
          <cell r="Q266" t="str">
            <v>PARKINSON, SHARON K</v>
          </cell>
          <cell r="R266" t="str">
            <v>spark@jlab.org</v>
          </cell>
        </row>
        <row r="267">
          <cell r="A267" t="str">
            <v>19C0197010</v>
          </cell>
          <cell r="B267">
            <v>0</v>
          </cell>
          <cell r="C267" t="str">
            <v>S</v>
          </cell>
          <cell r="D267" t="str">
            <v>T3153</v>
          </cell>
          <cell r="E267" t="str">
            <v>MELISSA TORRES</v>
          </cell>
          <cell r="F267" t="str">
            <v>CLARKN</v>
          </cell>
          <cell r="G267" t="str">
            <v>CLARK NEXSEN INC</v>
          </cell>
          <cell r="H267" t="str">
            <v>O</v>
          </cell>
          <cell r="I267" t="str">
            <v>Open</v>
          </cell>
          <cell r="J267">
            <v>3386922.7</v>
          </cell>
          <cell r="K267">
            <v>3077900.57</v>
          </cell>
          <cell r="L267">
            <v>3070110.5</v>
          </cell>
          <cell r="M267">
            <v>3070110.5</v>
          </cell>
          <cell r="N267" t="str">
            <v>M TORRES/C SNETTER</v>
          </cell>
          <cell r="O267" t="str">
            <v>SNETTER, CHRISTINE F</v>
          </cell>
          <cell r="P267" t="str">
            <v>snetter@jlab.org</v>
          </cell>
          <cell r="Q267" t="str">
            <v>TORRES, MELISSA C</v>
          </cell>
          <cell r="R267" t="str">
            <v>torres@jlab.org</v>
          </cell>
        </row>
        <row r="268">
          <cell r="A268" t="str">
            <v>20-C0004</v>
          </cell>
          <cell r="B268">
            <v>0</v>
          </cell>
          <cell r="C268" t="str">
            <v>S</v>
          </cell>
          <cell r="D268" t="str">
            <v>T3153</v>
          </cell>
          <cell r="E268" t="str">
            <v>MELISSA TORRES</v>
          </cell>
          <cell r="F268" t="str">
            <v>SUMIT2</v>
          </cell>
          <cell r="G268" t="str">
            <v>SUMITOMO CORP OF AMERICAS</v>
          </cell>
          <cell r="H268" t="str">
            <v>S</v>
          </cell>
          <cell r="I268" t="str">
            <v>System Closed</v>
          </cell>
          <cell r="J268">
            <v>368872</v>
          </cell>
          <cell r="K268">
            <v>368872</v>
          </cell>
          <cell r="L268">
            <v>368872</v>
          </cell>
          <cell r="M268">
            <v>368872</v>
          </cell>
          <cell r="N268" t="str">
            <v>M TORRES/G CHENG</v>
          </cell>
          <cell r="O268" t="str">
            <v>TORRES, MELISSA C</v>
          </cell>
          <cell r="P268" t="str">
            <v>torres@jlab.org</v>
          </cell>
          <cell r="Q268" t="str">
            <v>CHENG, GUANGFENG</v>
          </cell>
          <cell r="R268" t="str">
            <v>cheng@jlab.org</v>
          </cell>
        </row>
        <row r="269">
          <cell r="A269" t="str">
            <v>20-C0007</v>
          </cell>
          <cell r="B269">
            <v>0</v>
          </cell>
          <cell r="C269" t="str">
            <v>S</v>
          </cell>
          <cell r="D269" t="str">
            <v>370932</v>
          </cell>
          <cell r="E269" t="str">
            <v>CHARLIE KIM</v>
          </cell>
          <cell r="F269" t="str">
            <v>ANDDAH</v>
          </cell>
          <cell r="G269" t="str">
            <v>ANDERSON &amp; DAHLEN INC</v>
          </cell>
          <cell r="H269" t="str">
            <v>O</v>
          </cell>
          <cell r="I269" t="str">
            <v>Open</v>
          </cell>
          <cell r="J269">
            <v>1573625.98</v>
          </cell>
          <cell r="K269">
            <v>1353865.98</v>
          </cell>
          <cell r="L269">
            <v>1353865.98</v>
          </cell>
          <cell r="M269">
            <v>1353865.98</v>
          </cell>
          <cell r="N269" t="str">
            <v>C KIM/MARCHLIK</v>
          </cell>
          <cell r="O269" t="str">
            <v>MARCHLIK, MATTHEW J</v>
          </cell>
          <cell r="P269" t="str">
            <v>marchlik@jlab.org</v>
          </cell>
          <cell r="Q269" t="str">
            <v>HUQUE, NAEEM A</v>
          </cell>
          <cell r="R269" t="str">
            <v>huque@jlab.org</v>
          </cell>
        </row>
        <row r="270">
          <cell r="A270" t="str">
            <v>20-C0009</v>
          </cell>
          <cell r="B270">
            <v>0</v>
          </cell>
          <cell r="C270" t="str">
            <v>S</v>
          </cell>
          <cell r="D270" t="str">
            <v>P2226</v>
          </cell>
          <cell r="E270" t="str">
            <v>THEODORE PESHEHONOFF</v>
          </cell>
          <cell r="F270" t="str">
            <v>KELTEC</v>
          </cell>
          <cell r="G270" t="str">
            <v>KELLER TECHNOLOGY CORP.</v>
          </cell>
          <cell r="H270" t="str">
            <v>S</v>
          </cell>
          <cell r="I270" t="str">
            <v>System Closed</v>
          </cell>
          <cell r="J270">
            <v>271910</v>
          </cell>
          <cell r="K270">
            <v>271910</v>
          </cell>
          <cell r="L270">
            <v>271910</v>
          </cell>
          <cell r="M270">
            <v>271910</v>
          </cell>
          <cell r="N270" t="str">
            <v>T PESHEHONOFF/N HUQUE</v>
          </cell>
          <cell r="O270" t="str">
            <v>PESHEHONOFF, THEODORE</v>
          </cell>
          <cell r="P270" t="str">
            <v xml:space="preserve"> </v>
          </cell>
          <cell r="Q270" t="str">
            <v>WILSON, KATHERINE M</v>
          </cell>
          <cell r="R270" t="str">
            <v>kwilson@jlab.org</v>
          </cell>
        </row>
        <row r="271">
          <cell r="A271" t="str">
            <v>20-C0011</v>
          </cell>
          <cell r="B271">
            <v>0</v>
          </cell>
          <cell r="C271" t="str">
            <v>S</v>
          </cell>
          <cell r="D271" t="str">
            <v>P2226</v>
          </cell>
          <cell r="E271" t="str">
            <v>THEODORE PESHEHONOFF</v>
          </cell>
          <cell r="F271" t="str">
            <v>SCIAKY</v>
          </cell>
          <cell r="G271" t="str">
            <v>SCIAKY INC</v>
          </cell>
          <cell r="H271" t="str">
            <v>S</v>
          </cell>
          <cell r="I271" t="str">
            <v>System Closed</v>
          </cell>
          <cell r="J271">
            <v>1588647</v>
          </cell>
          <cell r="K271">
            <v>1588647</v>
          </cell>
          <cell r="L271">
            <v>1588647</v>
          </cell>
          <cell r="M271">
            <v>1588647</v>
          </cell>
          <cell r="N271" t="str">
            <v>PESHEHONOFF/PHILIP DENNY</v>
          </cell>
          <cell r="O271" t="str">
            <v>PESHEHONOFF, THEODORE</v>
          </cell>
          <cell r="P271" t="str">
            <v xml:space="preserve"> </v>
          </cell>
          <cell r="Q271" t="str">
            <v>DENNY, PHILIP J</v>
          </cell>
          <cell r="R271" t="str">
            <v>denny@jlab.org</v>
          </cell>
        </row>
        <row r="272">
          <cell r="A272" t="str">
            <v>20-C0029</v>
          </cell>
          <cell r="B272">
            <v>0</v>
          </cell>
          <cell r="C272" t="str">
            <v>S</v>
          </cell>
          <cell r="D272" t="str">
            <v>H3243</v>
          </cell>
          <cell r="E272" t="str">
            <v>THOMAS HURATIAK</v>
          </cell>
          <cell r="F272" t="str">
            <v>JOSOAT</v>
          </cell>
          <cell r="G272" t="str">
            <v>JOSEPH OAT CORPORATION</v>
          </cell>
          <cell r="H272" t="str">
            <v>O</v>
          </cell>
          <cell r="I272" t="str">
            <v>Open</v>
          </cell>
          <cell r="J272">
            <v>1847240</v>
          </cell>
          <cell r="K272">
            <v>1847240</v>
          </cell>
          <cell r="L272">
            <v>1827313.16</v>
          </cell>
          <cell r="M272">
            <v>1827313.16</v>
          </cell>
          <cell r="N272" t="str">
            <v>T HURITIAK/K WILSON/MIKED</v>
          </cell>
          <cell r="O272" t="str">
            <v>WILSON, KATHERINE M</v>
          </cell>
          <cell r="P272" t="str">
            <v>kwilson@jlab.org</v>
          </cell>
          <cell r="Q272" t="str">
            <v>HURATIAK, THOMAS</v>
          </cell>
          <cell r="R272" t="str">
            <v>huratiak@jlab.org</v>
          </cell>
        </row>
        <row r="273">
          <cell r="A273" t="str">
            <v>20-C0031</v>
          </cell>
          <cell r="B273">
            <v>0</v>
          </cell>
          <cell r="C273" t="str">
            <v>S</v>
          </cell>
          <cell r="D273" t="str">
            <v>K7103</v>
          </cell>
          <cell r="E273" t="str">
            <v>MICHELE KHASIDIS</v>
          </cell>
          <cell r="F273" t="str">
            <v>GEOWAS</v>
          </cell>
          <cell r="G273" t="str">
            <v>GEORGE WASHINGTON UNIV</v>
          </cell>
          <cell r="H273" t="str">
            <v>O</v>
          </cell>
          <cell r="I273" t="str">
            <v>Open</v>
          </cell>
          <cell r="J273">
            <v>241737.38</v>
          </cell>
          <cell r="K273">
            <v>232163.07</v>
          </cell>
          <cell r="L273">
            <v>222079.96</v>
          </cell>
          <cell r="M273">
            <v>222079.96</v>
          </cell>
          <cell r="N273" t="str">
            <v>M KHASIDIS/T STEWART</v>
          </cell>
          <cell r="O273" t="str">
            <v>STEWART, TANYA-GAYE N</v>
          </cell>
          <cell r="P273" t="str">
            <v>fraites@jlab.org</v>
          </cell>
        </row>
        <row r="274">
          <cell r="A274" t="str">
            <v>20-C0248</v>
          </cell>
          <cell r="B274">
            <v>0</v>
          </cell>
          <cell r="C274" t="str">
            <v>S</v>
          </cell>
          <cell r="D274" t="str">
            <v>H3243</v>
          </cell>
          <cell r="E274" t="str">
            <v>THOMAS HURATIAK</v>
          </cell>
          <cell r="F274" t="str">
            <v>ABILIT</v>
          </cell>
          <cell r="G274" t="str">
            <v>BENNU GROUP INC</v>
          </cell>
          <cell r="H274" t="str">
            <v>S</v>
          </cell>
          <cell r="I274" t="str">
            <v>System Closed</v>
          </cell>
          <cell r="J274">
            <v>430818</v>
          </cell>
          <cell r="K274">
            <v>430818</v>
          </cell>
          <cell r="L274">
            <v>430818</v>
          </cell>
          <cell r="M274">
            <v>430818</v>
          </cell>
          <cell r="N274" t="str">
            <v>T HURATIAK/M MARCHLIK</v>
          </cell>
          <cell r="O274" t="str">
            <v>MARCHLIK, MATTHEW J</v>
          </cell>
          <cell r="P274" t="str">
            <v>marchlik@jlab.org</v>
          </cell>
          <cell r="Q274" t="str">
            <v>WILSON, KATHERINE M</v>
          </cell>
          <cell r="R274" t="str">
            <v>kwilson@jlab.org</v>
          </cell>
        </row>
        <row r="275">
          <cell r="A275" t="str">
            <v>20-C0336</v>
          </cell>
          <cell r="B275">
            <v>0</v>
          </cell>
          <cell r="C275" t="str">
            <v>S</v>
          </cell>
          <cell r="D275" t="str">
            <v>H3243</v>
          </cell>
          <cell r="E275" t="str">
            <v>THOMAS HURATIAK</v>
          </cell>
          <cell r="F275" t="str">
            <v>COMPOW</v>
          </cell>
          <cell r="G275" t="str">
            <v>CPI INTERNATIONAL INC</v>
          </cell>
          <cell r="H275" t="str">
            <v>O</v>
          </cell>
          <cell r="I275" t="str">
            <v>Open</v>
          </cell>
          <cell r="J275">
            <v>5813197.75</v>
          </cell>
          <cell r="K275">
            <v>3298029.25</v>
          </cell>
          <cell r="L275">
            <v>3298029.25</v>
          </cell>
          <cell r="M275">
            <v>3298029.25</v>
          </cell>
          <cell r="N275" t="str">
            <v>HURATIAK/HUQUE</v>
          </cell>
          <cell r="O275" t="str">
            <v>HUQUE, NAEEM A</v>
          </cell>
          <cell r="P275" t="str">
            <v>huque@jlab.org</v>
          </cell>
          <cell r="Q275" t="str">
            <v>WILSON, KATHERINE M</v>
          </cell>
          <cell r="R275" t="str">
            <v>kwilson@jlab.org</v>
          </cell>
        </row>
        <row r="276">
          <cell r="A276" t="str">
            <v>20-C0375</v>
          </cell>
          <cell r="B276">
            <v>0</v>
          </cell>
          <cell r="C276" t="str">
            <v>S</v>
          </cell>
          <cell r="D276" t="str">
            <v>T3153</v>
          </cell>
          <cell r="E276" t="str">
            <v>MELISSA TORRES</v>
          </cell>
          <cell r="F276" t="str">
            <v>TECPR2</v>
          </cell>
          <cell r="G276" t="str">
            <v>TECHNIFAB PRODUCTS INC</v>
          </cell>
          <cell r="H276" t="str">
            <v>S</v>
          </cell>
          <cell r="I276" t="str">
            <v>System Closed</v>
          </cell>
          <cell r="J276">
            <v>197860.1</v>
          </cell>
          <cell r="K276">
            <v>197864.74</v>
          </cell>
          <cell r="L276">
            <v>197860.1</v>
          </cell>
          <cell r="M276">
            <v>197860.1</v>
          </cell>
          <cell r="N276" t="str">
            <v>M TORRES/N LAVERDURE</v>
          </cell>
          <cell r="O276" t="str">
            <v>TORRES, MELISSA C</v>
          </cell>
          <cell r="P276" t="str">
            <v>torres@jlab.org</v>
          </cell>
          <cell r="Q276" t="str">
            <v>LAVERDURE, NATHANIEL A</v>
          </cell>
          <cell r="R276" t="str">
            <v>nal@jlab.org</v>
          </cell>
        </row>
        <row r="277">
          <cell r="A277" t="str">
            <v>20-C0439</v>
          </cell>
          <cell r="B277">
            <v>0</v>
          </cell>
          <cell r="C277" t="str">
            <v>S</v>
          </cell>
          <cell r="D277" t="str">
            <v>M8395</v>
          </cell>
          <cell r="E277" t="str">
            <v>DEANN MADDOX</v>
          </cell>
          <cell r="F277" t="str">
            <v>MEYER</v>
          </cell>
          <cell r="G277" t="str">
            <v>MEYER TOOL &amp; MFG INC</v>
          </cell>
          <cell r="H277" t="str">
            <v>S</v>
          </cell>
          <cell r="I277" t="str">
            <v>System Closed</v>
          </cell>
          <cell r="J277">
            <v>335820</v>
          </cell>
          <cell r="K277">
            <v>335820</v>
          </cell>
          <cell r="L277">
            <v>335820</v>
          </cell>
          <cell r="M277">
            <v>335820</v>
          </cell>
          <cell r="N277" t="str">
            <v>D MADDOX/M MARCHLIK</v>
          </cell>
          <cell r="O277" t="str">
            <v>MARCHLIK, MATTHEW J</v>
          </cell>
          <cell r="P277" t="str">
            <v>marchlik@jlab.org</v>
          </cell>
        </row>
        <row r="278">
          <cell r="A278" t="str">
            <v>20-C0499</v>
          </cell>
          <cell r="B278">
            <v>0</v>
          </cell>
          <cell r="C278" t="str">
            <v>S</v>
          </cell>
          <cell r="D278" t="str">
            <v>L3135</v>
          </cell>
          <cell r="E278" t="str">
            <v>MITCHELL LANEY</v>
          </cell>
          <cell r="F278" t="str">
            <v>MEYER</v>
          </cell>
          <cell r="G278" t="str">
            <v>MEYER TOOL &amp; MFG INC</v>
          </cell>
          <cell r="H278" t="str">
            <v>O</v>
          </cell>
          <cell r="I278" t="str">
            <v>Open</v>
          </cell>
          <cell r="J278">
            <v>1821229</v>
          </cell>
          <cell r="K278">
            <v>1153538.6499999999</v>
          </cell>
          <cell r="L278">
            <v>1153538.6399999999</v>
          </cell>
          <cell r="M278">
            <v>1153538.6399999999</v>
          </cell>
          <cell r="N278" t="str">
            <v>M LANEY/G CHENG</v>
          </cell>
          <cell r="O278" t="str">
            <v>CHENG, GUANGFENG</v>
          </cell>
          <cell r="P278" t="str">
            <v>cheng@jlab.org</v>
          </cell>
          <cell r="Q278" t="str">
            <v>LANEY, MITCHELL L</v>
          </cell>
          <cell r="R278" t="str">
            <v>laney@jlab.org</v>
          </cell>
        </row>
        <row r="279">
          <cell r="A279" t="str">
            <v>20-C0568</v>
          </cell>
          <cell r="B279">
            <v>0</v>
          </cell>
          <cell r="C279" t="str">
            <v>S</v>
          </cell>
          <cell r="D279" t="str">
            <v>K7103</v>
          </cell>
          <cell r="E279" t="str">
            <v>MICHELE KHASIDIS</v>
          </cell>
          <cell r="F279" t="str">
            <v>UCRIVR</v>
          </cell>
          <cell r="G279" t="str">
            <v>UNIVERSITY OF CALIFORNIA</v>
          </cell>
          <cell r="H279" t="str">
            <v>O</v>
          </cell>
          <cell r="I279" t="str">
            <v>Open</v>
          </cell>
          <cell r="J279">
            <v>169605.11</v>
          </cell>
          <cell r="K279">
            <v>153952.39000000001</v>
          </cell>
          <cell r="L279">
            <v>131802.25</v>
          </cell>
          <cell r="M279">
            <v>131802.25</v>
          </cell>
          <cell r="N279" t="str">
            <v>M KHASIDIS/T STEWART</v>
          </cell>
          <cell r="O279" t="str">
            <v>STEWART, TANYA-GAYE N</v>
          </cell>
          <cell r="P279" t="str">
            <v>fraites@jlab.org</v>
          </cell>
        </row>
        <row r="280">
          <cell r="A280" t="str">
            <v>20-C0726</v>
          </cell>
          <cell r="B280">
            <v>0</v>
          </cell>
          <cell r="C280" t="str">
            <v>S</v>
          </cell>
          <cell r="D280" t="str">
            <v>T3153</v>
          </cell>
          <cell r="E280" t="str">
            <v>MELISSA TORRES</v>
          </cell>
          <cell r="F280" t="str">
            <v>RIRESE</v>
          </cell>
          <cell r="G280" t="str">
            <v>RI RESEARCH INSTRUMENTS</v>
          </cell>
          <cell r="H280" t="str">
            <v>S</v>
          </cell>
          <cell r="I280" t="str">
            <v>System Closed</v>
          </cell>
          <cell r="J280">
            <v>279825</v>
          </cell>
          <cell r="K280">
            <v>279825</v>
          </cell>
          <cell r="L280">
            <v>279825</v>
          </cell>
          <cell r="M280">
            <v>279825</v>
          </cell>
          <cell r="N280" t="str">
            <v>M TORRES/G CIVOVATI</v>
          </cell>
          <cell r="O280" t="str">
            <v>CIOVATI, GIANLUIGI</v>
          </cell>
          <cell r="P280" t="str">
            <v>gciovati@jlab.org</v>
          </cell>
          <cell r="Q280" t="str">
            <v>LANEY, MITCHELL L</v>
          </cell>
          <cell r="R280" t="str">
            <v>laney@jlab.org</v>
          </cell>
        </row>
        <row r="281">
          <cell r="A281" t="str">
            <v>20-C0733</v>
          </cell>
          <cell r="B281">
            <v>0</v>
          </cell>
          <cell r="C281" t="str">
            <v>S</v>
          </cell>
          <cell r="D281" t="str">
            <v>S0684</v>
          </cell>
          <cell r="E281" t="str">
            <v>CAROLYN STEPNEY</v>
          </cell>
          <cell r="F281" t="str">
            <v>CARREL</v>
          </cell>
          <cell r="G281" t="str">
            <v>CARR ELECTRICAL TECHNOLOG</v>
          </cell>
          <cell r="H281" t="str">
            <v>S</v>
          </cell>
          <cell r="I281" t="str">
            <v>System Closed</v>
          </cell>
          <cell r="J281">
            <v>435306</v>
          </cell>
          <cell r="K281">
            <v>435306</v>
          </cell>
          <cell r="L281">
            <v>435306</v>
          </cell>
          <cell r="M281">
            <v>435306</v>
          </cell>
          <cell r="N281" t="str">
            <v>C STEPNEY/J WILLOUGHBY</v>
          </cell>
          <cell r="O281" t="str">
            <v>KUJAWA, TODD A</v>
          </cell>
          <cell r="P281" t="str">
            <v>kujawa@jlab.org</v>
          </cell>
          <cell r="Q281" t="str">
            <v>WILLOUGHBY, JASON</v>
          </cell>
          <cell r="R281" t="str">
            <v>jasonw@jlab.org</v>
          </cell>
        </row>
        <row r="282">
          <cell r="A282" t="str">
            <v>20-C0820</v>
          </cell>
          <cell r="B282">
            <v>0</v>
          </cell>
          <cell r="C282" t="str">
            <v>S</v>
          </cell>
          <cell r="D282" t="str">
            <v>S0684</v>
          </cell>
          <cell r="E282" t="str">
            <v>CAROLYN STEPNEY</v>
          </cell>
          <cell r="F282" t="str">
            <v>CARREL</v>
          </cell>
          <cell r="G282" t="str">
            <v>CARR ELECTRICAL TECHNOLOG</v>
          </cell>
          <cell r="H282" t="str">
            <v>S</v>
          </cell>
          <cell r="I282" t="str">
            <v>System Closed</v>
          </cell>
          <cell r="J282">
            <v>342669</v>
          </cell>
          <cell r="K282">
            <v>342669</v>
          </cell>
          <cell r="L282">
            <v>342669</v>
          </cell>
          <cell r="M282">
            <v>342669</v>
          </cell>
          <cell r="N282" t="str">
            <v>C STEPNEY/E WINSLOW</v>
          </cell>
          <cell r="O282" t="str">
            <v>WINSLOW, EDWARD B</v>
          </cell>
          <cell r="P282" t="str">
            <v xml:space="preserve"> </v>
          </cell>
          <cell r="Q282" t="str">
            <v>FRIES, RUSSELL W</v>
          </cell>
          <cell r="R282" t="str">
            <v>rfries@jlab.org</v>
          </cell>
        </row>
        <row r="283">
          <cell r="A283" t="str">
            <v>20-C0825</v>
          </cell>
          <cell r="B283">
            <v>0</v>
          </cell>
          <cell r="C283" t="str">
            <v>S</v>
          </cell>
          <cell r="D283" t="str">
            <v>H3243</v>
          </cell>
          <cell r="E283" t="str">
            <v>THOMAS HURATIAK</v>
          </cell>
          <cell r="F283" t="str">
            <v>SHANGH</v>
          </cell>
          <cell r="G283" t="str">
            <v>SHANGHAI SICCAS HIGH TECH</v>
          </cell>
          <cell r="H283" t="str">
            <v>O</v>
          </cell>
          <cell r="I283" t="str">
            <v>Open</v>
          </cell>
          <cell r="J283">
            <v>484000</v>
          </cell>
          <cell r="K283">
            <v>165000</v>
          </cell>
          <cell r="L283">
            <v>0</v>
          </cell>
          <cell r="M283">
            <v>0</v>
          </cell>
          <cell r="N283" t="str">
            <v>T HURATIAK/A SOMOV</v>
          </cell>
          <cell r="O283" t="str">
            <v>SOMOV, ALEXANDER</v>
          </cell>
          <cell r="P283" t="str">
            <v>somov@jlab.org</v>
          </cell>
          <cell r="Q283" t="str">
            <v>CHUDAKOV, EUGENE A</v>
          </cell>
          <cell r="R283" t="str">
            <v>gen@jlab.org</v>
          </cell>
        </row>
        <row r="284">
          <cell r="A284" t="str">
            <v>20-C1137</v>
          </cell>
          <cell r="B284">
            <v>0</v>
          </cell>
          <cell r="C284" t="str">
            <v>S</v>
          </cell>
          <cell r="D284" t="str">
            <v>M8395</v>
          </cell>
          <cell r="E284" t="str">
            <v>DEANN MADDOX</v>
          </cell>
          <cell r="F284" t="str">
            <v>NEXTIN</v>
          </cell>
          <cell r="G284" t="str">
            <v>NEXT INTENT INC</v>
          </cell>
          <cell r="H284" t="str">
            <v>S</v>
          </cell>
          <cell r="I284" t="str">
            <v>System Closed</v>
          </cell>
          <cell r="J284">
            <v>314769</v>
          </cell>
          <cell r="K284">
            <v>314769</v>
          </cell>
          <cell r="L284">
            <v>314769</v>
          </cell>
          <cell r="M284">
            <v>314769</v>
          </cell>
          <cell r="N284" t="str">
            <v>D MADDOX/N HUQUE</v>
          </cell>
          <cell r="O284" t="str">
            <v>HUQUE, NAEEM A</v>
          </cell>
          <cell r="P284" t="str">
            <v>huque@jlab.org</v>
          </cell>
          <cell r="Q284" t="str">
            <v>MADDOX, DEANN J</v>
          </cell>
          <cell r="R284" t="str">
            <v>maddox@jlab.org</v>
          </cell>
        </row>
        <row r="285">
          <cell r="A285" t="str">
            <v>20-C1142</v>
          </cell>
          <cell r="B285">
            <v>0</v>
          </cell>
          <cell r="C285" t="str">
            <v>S</v>
          </cell>
          <cell r="D285" t="str">
            <v>K7103</v>
          </cell>
          <cell r="E285" t="str">
            <v>MICHELE KHASIDIS</v>
          </cell>
          <cell r="F285" t="str">
            <v>HITTEL</v>
          </cell>
          <cell r="G285" t="str">
            <v>HITT ELECTRIC CORP.</v>
          </cell>
          <cell r="H285" t="str">
            <v>S</v>
          </cell>
          <cell r="I285" t="str">
            <v>System Closed</v>
          </cell>
          <cell r="J285">
            <v>322023.03000000003</v>
          </cell>
          <cell r="K285">
            <v>322023.03000000003</v>
          </cell>
          <cell r="L285">
            <v>322023.03000000003</v>
          </cell>
          <cell r="M285">
            <v>322023.03000000003</v>
          </cell>
          <cell r="N285" t="str">
            <v>M KHASIDIS/J RIESBECK</v>
          </cell>
          <cell r="O285" t="str">
            <v>RIESBECK, JOHN D</v>
          </cell>
          <cell r="P285" t="str">
            <v>riesbeck@jlab.org</v>
          </cell>
          <cell r="Q285" t="str">
            <v>WILLOUGHBY, JASON</v>
          </cell>
          <cell r="R285" t="str">
            <v>jasonw@jlab.org</v>
          </cell>
        </row>
        <row r="286">
          <cell r="A286" t="str">
            <v>20-C1174</v>
          </cell>
          <cell r="B286">
            <v>0</v>
          </cell>
          <cell r="C286" t="str">
            <v>S</v>
          </cell>
          <cell r="D286" t="str">
            <v>S0684</v>
          </cell>
          <cell r="E286" t="str">
            <v>CAROLYN STEPNEY</v>
          </cell>
          <cell r="F286" t="str">
            <v>BFPEIN</v>
          </cell>
          <cell r="G286" t="str">
            <v>BFPE INTERNATIONAL INC</v>
          </cell>
          <cell r="H286" t="str">
            <v>S</v>
          </cell>
          <cell r="I286" t="str">
            <v>System Closed</v>
          </cell>
          <cell r="J286">
            <v>1057575</v>
          </cell>
          <cell r="K286">
            <v>1057575</v>
          </cell>
          <cell r="L286">
            <v>1057575</v>
          </cell>
          <cell r="M286">
            <v>1057575</v>
          </cell>
          <cell r="N286" t="str">
            <v>C STEPNEY/T RENZO</v>
          </cell>
          <cell r="O286" t="str">
            <v>RENZO, THOMAS C</v>
          </cell>
          <cell r="P286" t="str">
            <v>renzo@jlab.org</v>
          </cell>
          <cell r="Q286" t="str">
            <v>FRIES, RUSSELL W</v>
          </cell>
          <cell r="R286" t="str">
            <v>rfries@jlab.org</v>
          </cell>
        </row>
        <row r="287">
          <cell r="A287" t="str">
            <v>20-C1207</v>
          </cell>
          <cell r="B287">
            <v>0</v>
          </cell>
          <cell r="C287" t="str">
            <v>S</v>
          </cell>
          <cell r="D287" t="str">
            <v>H3243</v>
          </cell>
          <cell r="E287" t="str">
            <v>THOMAS HURATIAK</v>
          </cell>
          <cell r="F287" t="str">
            <v>OMNISE</v>
          </cell>
          <cell r="G287" t="str">
            <v xml:space="preserve">OMNISENSING PHOTONICS </v>
          </cell>
          <cell r="H287" t="str">
            <v>O</v>
          </cell>
          <cell r="I287" t="str">
            <v>Open</v>
          </cell>
          <cell r="J287">
            <v>344000</v>
          </cell>
          <cell r="K287">
            <v>312000</v>
          </cell>
          <cell r="L287">
            <v>310000</v>
          </cell>
          <cell r="M287">
            <v>310000</v>
          </cell>
          <cell r="N287" t="str">
            <v>PESHEHONOFF/CARL ZORN</v>
          </cell>
          <cell r="O287" t="str">
            <v>ZORN, CARL J</v>
          </cell>
          <cell r="P287" t="str">
            <v>zorn@jlab.org</v>
          </cell>
          <cell r="Q287" t="str">
            <v>PESHEHONOFF, THEODORE</v>
          </cell>
          <cell r="R287" t="str">
            <v xml:space="preserve"> </v>
          </cell>
        </row>
        <row r="288">
          <cell r="A288" t="str">
            <v>20-C1342</v>
          </cell>
          <cell r="B288">
            <v>0</v>
          </cell>
          <cell r="C288" t="str">
            <v>S</v>
          </cell>
          <cell r="D288" t="str">
            <v>T3153</v>
          </cell>
          <cell r="E288" t="str">
            <v>MELISSA TORRES</v>
          </cell>
          <cell r="F288" t="str">
            <v>SCIMAG</v>
          </cell>
          <cell r="G288" t="str">
            <v>SPACE CRYOMAGNETICS LTD</v>
          </cell>
          <cell r="H288" t="str">
            <v>O</v>
          </cell>
          <cell r="I288" t="str">
            <v>Open</v>
          </cell>
          <cell r="J288">
            <v>409411</v>
          </cell>
          <cell r="K288">
            <v>369443</v>
          </cell>
          <cell r="L288">
            <v>368469.9</v>
          </cell>
          <cell r="M288">
            <v>368469.9</v>
          </cell>
          <cell r="N288" t="str">
            <v>M TORRES/C KEITH</v>
          </cell>
          <cell r="O288" t="str">
            <v>KEITH, CHRISTOPHE D</v>
          </cell>
          <cell r="P288" t="str">
            <v>ckeith@jlab.org</v>
          </cell>
          <cell r="Q288" t="str">
            <v>LANEY, MITCHELL L</v>
          </cell>
          <cell r="R288" t="str">
            <v>laney@jlab.org</v>
          </cell>
        </row>
        <row r="289">
          <cell r="A289" t="str">
            <v>20-C1456</v>
          </cell>
          <cell r="B289">
            <v>0</v>
          </cell>
          <cell r="C289" t="str">
            <v>S</v>
          </cell>
          <cell r="D289" t="str">
            <v>K7103</v>
          </cell>
          <cell r="E289" t="str">
            <v>MICHELE KHASIDIS</v>
          </cell>
          <cell r="F289" t="str">
            <v>VIRGIN</v>
          </cell>
          <cell r="G289" t="str">
            <v>VIRGINIA POLYTECHNIC INST</v>
          </cell>
          <cell r="H289" t="str">
            <v>O</v>
          </cell>
          <cell r="I289" t="str">
            <v>Open</v>
          </cell>
          <cell r="J289">
            <v>123717.51</v>
          </cell>
          <cell r="K289">
            <v>108377.77</v>
          </cell>
          <cell r="L289">
            <v>101913.01</v>
          </cell>
          <cell r="M289">
            <v>101913.01</v>
          </cell>
          <cell r="N289" t="str">
            <v>M KHASIDIS/TANYA STEWART</v>
          </cell>
          <cell r="O289" t="str">
            <v>STEWART, TANYA-GAYE N</v>
          </cell>
          <cell r="P289" t="str">
            <v>fraites@jlab.org</v>
          </cell>
        </row>
        <row r="290">
          <cell r="A290" t="str">
            <v>20-D0103</v>
          </cell>
          <cell r="B290">
            <v>0</v>
          </cell>
          <cell r="C290" t="str">
            <v>S</v>
          </cell>
          <cell r="D290" t="str">
            <v>K7103</v>
          </cell>
          <cell r="E290" t="str">
            <v>MICHELE KHASIDIS</v>
          </cell>
          <cell r="F290" t="str">
            <v>MIT</v>
          </cell>
          <cell r="G290" t="str">
            <v>MASSACHUSETTS INST OF TEC</v>
          </cell>
          <cell r="H290" t="str">
            <v>S</v>
          </cell>
          <cell r="I290" t="str">
            <v>System Closed</v>
          </cell>
          <cell r="J290">
            <v>25000</v>
          </cell>
          <cell r="K290">
            <v>25000</v>
          </cell>
          <cell r="L290">
            <v>25000</v>
          </cell>
          <cell r="M290">
            <v>25000</v>
          </cell>
          <cell r="N290" t="str">
            <v>M KHASIDIS/T STEWART</v>
          </cell>
          <cell r="O290" t="str">
            <v>STEWART, TANYA-GAYE N</v>
          </cell>
          <cell r="P290" t="str">
            <v>fraites@jlab.org</v>
          </cell>
        </row>
        <row r="291">
          <cell r="A291" t="str">
            <v>20-D0376</v>
          </cell>
          <cell r="B291">
            <v>0</v>
          </cell>
          <cell r="C291" t="str">
            <v>S</v>
          </cell>
          <cell r="D291" t="str">
            <v>K7103</v>
          </cell>
          <cell r="E291" t="str">
            <v>MICHELE KHASIDIS</v>
          </cell>
          <cell r="F291" t="str">
            <v>THECAT</v>
          </cell>
          <cell r="G291" t="str">
            <v xml:space="preserve">THE CATHOLIC UNIVERSITY  </v>
          </cell>
          <cell r="H291" t="str">
            <v>S</v>
          </cell>
          <cell r="I291" t="str">
            <v>System Closed</v>
          </cell>
          <cell r="J291">
            <v>50875</v>
          </cell>
          <cell r="K291">
            <v>50875</v>
          </cell>
          <cell r="L291">
            <v>50875</v>
          </cell>
          <cell r="M291">
            <v>50875</v>
          </cell>
          <cell r="N291" t="str">
            <v>M KHASIDIS/T STEWART</v>
          </cell>
          <cell r="O291" t="str">
            <v>STEWART, TANYA-GAYE N</v>
          </cell>
          <cell r="P291" t="str">
            <v>fraites@jlab.org</v>
          </cell>
        </row>
        <row r="292">
          <cell r="A292" t="str">
            <v>20-D0554</v>
          </cell>
          <cell r="B292">
            <v>0</v>
          </cell>
          <cell r="C292" t="str">
            <v>S</v>
          </cell>
          <cell r="D292" t="str">
            <v>K7103</v>
          </cell>
          <cell r="E292" t="str">
            <v>MICHELE KHASIDIS</v>
          </cell>
          <cell r="F292" t="str">
            <v>MISSIS</v>
          </cell>
          <cell r="G292" t="str">
            <v>MISSISSIPPI STATE UNIVER.</v>
          </cell>
          <cell r="H292" t="str">
            <v>S</v>
          </cell>
          <cell r="I292" t="str">
            <v>System Closed</v>
          </cell>
          <cell r="J292">
            <v>34631</v>
          </cell>
          <cell r="K292">
            <v>34631</v>
          </cell>
          <cell r="L292">
            <v>34631</v>
          </cell>
          <cell r="M292">
            <v>34631</v>
          </cell>
          <cell r="N292" t="str">
            <v>M KHASIDIS/T STEWART</v>
          </cell>
          <cell r="O292" t="str">
            <v>STEWART, TANYA-GAYE N</v>
          </cell>
          <cell r="P292" t="str">
            <v>fraites@jlab.org</v>
          </cell>
        </row>
        <row r="293">
          <cell r="A293" t="str">
            <v>20-D0972</v>
          </cell>
          <cell r="B293">
            <v>0</v>
          </cell>
          <cell r="C293" t="str">
            <v>S</v>
          </cell>
          <cell r="D293" t="str">
            <v>T3335</v>
          </cell>
          <cell r="E293" t="str">
            <v>GIUSEPPINA TENBUSCH</v>
          </cell>
          <cell r="F293" t="str">
            <v>OLDDO4</v>
          </cell>
          <cell r="G293" t="str">
            <v>OLD DOMINION UNIV. RESEAR</v>
          </cell>
          <cell r="H293" t="str">
            <v>O</v>
          </cell>
          <cell r="I293" t="str">
            <v>Open</v>
          </cell>
          <cell r="J293">
            <v>516444.35</v>
          </cell>
          <cell r="K293">
            <v>472016.35</v>
          </cell>
          <cell r="L293">
            <v>449802.35</v>
          </cell>
          <cell r="M293">
            <v>449802.35</v>
          </cell>
          <cell r="N293" t="str">
            <v>J TENBUSCH/TANYA STEWART</v>
          </cell>
          <cell r="O293" t="str">
            <v>STEWART, TANYA-GAYE N</v>
          </cell>
          <cell r="P293" t="str">
            <v>fraites@jlab.org</v>
          </cell>
          <cell r="Q293" t="str">
            <v>PARKINSON, SHARON K</v>
          </cell>
          <cell r="R293" t="str">
            <v>spark@jlab.org</v>
          </cell>
        </row>
        <row r="294">
          <cell r="A294" t="str">
            <v>20-D0982</v>
          </cell>
          <cell r="B294">
            <v>0</v>
          </cell>
          <cell r="C294" t="str">
            <v>S</v>
          </cell>
          <cell r="D294" t="str">
            <v>K7103</v>
          </cell>
          <cell r="E294" t="str">
            <v>MICHELE KHASIDIS</v>
          </cell>
          <cell r="F294" t="str">
            <v>UVA</v>
          </cell>
          <cell r="G294" t="str">
            <v>UNIVERSITY OF VIRGINIA</v>
          </cell>
          <cell r="H294" t="str">
            <v>S</v>
          </cell>
          <cell r="I294" t="str">
            <v>System Closed</v>
          </cell>
          <cell r="J294">
            <v>40512</v>
          </cell>
          <cell r="K294">
            <v>40512</v>
          </cell>
          <cell r="L294">
            <v>40512</v>
          </cell>
          <cell r="M294">
            <v>40512</v>
          </cell>
          <cell r="N294" t="str">
            <v>M KHASIDIS/TANYA STEWART</v>
          </cell>
          <cell r="O294" t="str">
            <v>STEWART, TANYA-GAYE N</v>
          </cell>
          <cell r="P294" t="str">
            <v>fraites@jlab.org</v>
          </cell>
        </row>
        <row r="295">
          <cell r="A295" t="str">
            <v>20-D1030</v>
          </cell>
          <cell r="B295">
            <v>0</v>
          </cell>
          <cell r="C295" t="str">
            <v>S</v>
          </cell>
          <cell r="D295" t="str">
            <v>K7103</v>
          </cell>
          <cell r="E295" t="str">
            <v>MICHELE KHASIDIS</v>
          </cell>
          <cell r="F295" t="str">
            <v>UNIMAS</v>
          </cell>
          <cell r="G295" t="str">
            <v>UNIV OF MASSACHUSETTS</v>
          </cell>
          <cell r="H295" t="str">
            <v>S</v>
          </cell>
          <cell r="I295" t="str">
            <v>System Closed</v>
          </cell>
          <cell r="J295">
            <v>61207.02</v>
          </cell>
          <cell r="K295">
            <v>61207.02</v>
          </cell>
          <cell r="L295">
            <v>61207.02</v>
          </cell>
          <cell r="M295">
            <v>61207.02</v>
          </cell>
          <cell r="N295" t="str">
            <v>M KHASIDIS/TANYA STEWART</v>
          </cell>
          <cell r="O295" t="str">
            <v>STEWART, TANYA-GAYE N</v>
          </cell>
          <cell r="P295" t="str">
            <v>fraites@jlab.org</v>
          </cell>
        </row>
        <row r="296">
          <cell r="A296" t="str">
            <v>20-D1082A</v>
          </cell>
          <cell r="B296">
            <v>0</v>
          </cell>
          <cell r="C296" t="str">
            <v>S</v>
          </cell>
          <cell r="D296" t="str">
            <v>H3243</v>
          </cell>
          <cell r="E296" t="str">
            <v>THOMAS HURATIAK</v>
          </cell>
          <cell r="F296" t="str">
            <v>CRYTUR</v>
          </cell>
          <cell r="G296" t="str">
            <v>CRYTUR LTD</v>
          </cell>
          <cell r="H296" t="str">
            <v>S</v>
          </cell>
          <cell r="I296" t="str">
            <v>System Closed</v>
          </cell>
          <cell r="J296">
            <v>370000</v>
          </cell>
          <cell r="K296">
            <v>370000</v>
          </cell>
          <cell r="L296">
            <v>370000</v>
          </cell>
          <cell r="M296">
            <v>370000</v>
          </cell>
          <cell r="N296" t="str">
            <v>STEVE WOOD</v>
          </cell>
          <cell r="O296" t="str">
            <v>HURATIAK, THOMAS</v>
          </cell>
          <cell r="P296" t="str">
            <v>huratiak@jlab.org</v>
          </cell>
          <cell r="Q296" t="str">
            <v>WOOD, STEPHEN A</v>
          </cell>
          <cell r="R296" t="str">
            <v>saw@jlab.org</v>
          </cell>
        </row>
        <row r="297">
          <cell r="A297" t="str">
            <v>20-D1427</v>
          </cell>
          <cell r="B297">
            <v>0</v>
          </cell>
          <cell r="C297" t="str">
            <v>S</v>
          </cell>
          <cell r="D297" t="str">
            <v>H3243</v>
          </cell>
          <cell r="E297" t="str">
            <v>THOMAS HURATIAK</v>
          </cell>
          <cell r="F297" t="str">
            <v>DANFYS</v>
          </cell>
          <cell r="G297" t="str">
            <v>DANFYSIK A/S</v>
          </cell>
          <cell r="H297" t="str">
            <v>O</v>
          </cell>
          <cell r="I297" t="str">
            <v>Open</v>
          </cell>
          <cell r="J297">
            <v>155000</v>
          </cell>
          <cell r="K297">
            <v>110000</v>
          </cell>
          <cell r="L297">
            <v>110000</v>
          </cell>
          <cell r="M297">
            <v>110000</v>
          </cell>
          <cell r="N297" t="str">
            <v>T HURATIAK/D GRIFFITH</v>
          </cell>
          <cell r="O297" t="str">
            <v>PHILIP, SARIN</v>
          </cell>
          <cell r="P297" t="str">
            <v>philip@jlab.org</v>
          </cell>
        </row>
        <row r="298">
          <cell r="A298" t="str">
            <v>21-C0001</v>
          </cell>
          <cell r="B298">
            <v>0</v>
          </cell>
          <cell r="C298" t="str">
            <v>S</v>
          </cell>
          <cell r="D298" t="str">
            <v>M8395</v>
          </cell>
          <cell r="E298" t="str">
            <v>DEANN MADDOX</v>
          </cell>
          <cell r="F298" t="str">
            <v>NOMURA</v>
          </cell>
          <cell r="G298" t="str">
            <v>NOMURA PLATING CO., LTD.</v>
          </cell>
          <cell r="H298" t="str">
            <v>S</v>
          </cell>
          <cell r="I298" t="str">
            <v>System Closed</v>
          </cell>
          <cell r="J298">
            <v>683621.43</v>
          </cell>
          <cell r="K298">
            <v>684044.24</v>
          </cell>
          <cell r="L298">
            <v>683621.43</v>
          </cell>
          <cell r="M298">
            <v>683621.43</v>
          </cell>
          <cell r="N298" t="str">
            <v>D Maddox/Weinmann</v>
          </cell>
          <cell r="O298" t="str">
            <v>OAST, MICHELLE E</v>
          </cell>
          <cell r="P298" t="str">
            <v>weinmann@jlab.org</v>
          </cell>
          <cell r="Q298" t="str">
            <v>WILSON, KATHERINE M</v>
          </cell>
          <cell r="R298" t="str">
            <v>kwilson@jlab.org</v>
          </cell>
        </row>
        <row r="299">
          <cell r="A299" t="str">
            <v>21-C0004</v>
          </cell>
          <cell r="B299">
            <v>0</v>
          </cell>
          <cell r="C299" t="str">
            <v>S</v>
          </cell>
          <cell r="D299" t="str">
            <v>H3243</v>
          </cell>
          <cell r="E299" t="str">
            <v>THOMAS HURATIAK</v>
          </cell>
          <cell r="F299" t="str">
            <v>PHYINS</v>
          </cell>
          <cell r="G299" t="str">
            <v>PI (PHYSIK INSTRUMENTE)</v>
          </cell>
          <cell r="H299" t="str">
            <v>S</v>
          </cell>
          <cell r="I299" t="str">
            <v>System Closed</v>
          </cell>
          <cell r="J299">
            <v>528720</v>
          </cell>
          <cell r="K299">
            <v>528720</v>
          </cell>
          <cell r="L299">
            <v>528720</v>
          </cell>
          <cell r="M299">
            <v>528720</v>
          </cell>
          <cell r="N299" t="str">
            <v>T HURATIAK/PETER OWEN</v>
          </cell>
          <cell r="O299" t="str">
            <v>OWEN, PETER</v>
          </cell>
          <cell r="P299" t="str">
            <v>powen@jlab.org</v>
          </cell>
          <cell r="Q299" t="str">
            <v>WILSON, KATHERINE M</v>
          </cell>
          <cell r="R299" t="str">
            <v>kwilson@jlab.org</v>
          </cell>
        </row>
        <row r="300">
          <cell r="A300" t="str">
            <v>21-C0005</v>
          </cell>
          <cell r="B300">
            <v>0</v>
          </cell>
          <cell r="C300" t="str">
            <v>S</v>
          </cell>
          <cell r="D300" t="str">
            <v>H3243</v>
          </cell>
          <cell r="E300" t="str">
            <v>THOMAS HURATIAK</v>
          </cell>
          <cell r="F300" t="str">
            <v>PHYTRO</v>
          </cell>
          <cell r="G300" t="str">
            <v>PHYTRON INC</v>
          </cell>
          <cell r="H300" t="str">
            <v>S</v>
          </cell>
          <cell r="I300" t="str">
            <v>System Closed</v>
          </cell>
          <cell r="J300">
            <v>928960</v>
          </cell>
          <cell r="K300">
            <v>928960</v>
          </cell>
          <cell r="L300">
            <v>928960</v>
          </cell>
          <cell r="M300">
            <v>928960</v>
          </cell>
          <cell r="N300" t="str">
            <v>T HURATIAK/PETER OWEN</v>
          </cell>
          <cell r="O300" t="str">
            <v>OWEN, PETER</v>
          </cell>
          <cell r="P300" t="str">
            <v>powen@jlab.org</v>
          </cell>
          <cell r="Q300" t="str">
            <v>WILSON, KATHERINE M</v>
          </cell>
          <cell r="R300" t="str">
            <v>kwilson@jlab.org</v>
          </cell>
        </row>
        <row r="301">
          <cell r="A301" t="str">
            <v>21-C0006</v>
          </cell>
          <cell r="B301">
            <v>0</v>
          </cell>
          <cell r="C301" t="str">
            <v>S</v>
          </cell>
          <cell r="D301" t="str">
            <v>K7103</v>
          </cell>
          <cell r="E301" t="str">
            <v>MICHELE KHASIDIS</v>
          </cell>
          <cell r="F301" t="str">
            <v>CNC</v>
          </cell>
          <cell r="G301" t="str">
            <v>CHRISTOPHER NEWPORT UNIV.</v>
          </cell>
          <cell r="H301" t="str">
            <v>O</v>
          </cell>
          <cell r="I301" t="str">
            <v>Open</v>
          </cell>
          <cell r="J301">
            <v>361669.36</v>
          </cell>
          <cell r="K301">
            <v>303235.03999999998</v>
          </cell>
          <cell r="L301">
            <v>208633.73</v>
          </cell>
          <cell r="M301">
            <v>208633.73</v>
          </cell>
          <cell r="N301" t="str">
            <v>M KHASIDIS/TANYA STEWART</v>
          </cell>
          <cell r="O301" t="str">
            <v>STEWART, TANYA-GAYE N</v>
          </cell>
          <cell r="P301" t="str">
            <v>fraites@jlab.org</v>
          </cell>
        </row>
        <row r="302">
          <cell r="A302" t="str">
            <v>21-C0007</v>
          </cell>
          <cell r="B302">
            <v>0</v>
          </cell>
          <cell r="C302" t="str">
            <v>S</v>
          </cell>
          <cell r="D302" t="str">
            <v>H3243</v>
          </cell>
          <cell r="E302" t="str">
            <v>THOMAS HURATIAK</v>
          </cell>
          <cell r="F302" t="str">
            <v>SPRFAB</v>
          </cell>
          <cell r="G302" t="str">
            <v>MACHINE BUILD TECH</v>
          </cell>
          <cell r="H302" t="str">
            <v>S</v>
          </cell>
          <cell r="I302" t="str">
            <v>System Closed</v>
          </cell>
          <cell r="J302">
            <v>253710</v>
          </cell>
          <cell r="K302">
            <v>253710</v>
          </cell>
          <cell r="L302">
            <v>253710</v>
          </cell>
          <cell r="M302">
            <v>253710</v>
          </cell>
          <cell r="N302" t="str">
            <v>T HURATIAK/BILL HUNEWILL</v>
          </cell>
          <cell r="O302" t="str">
            <v>PERRY, CHRISTOPHER C</v>
          </cell>
          <cell r="P302" t="str">
            <v>cperry@jlab.org</v>
          </cell>
          <cell r="Q302" t="str">
            <v>HURATIAK, THOMAS</v>
          </cell>
          <cell r="R302" t="str">
            <v>huratiak@jlab.org</v>
          </cell>
        </row>
        <row r="303">
          <cell r="A303" t="str">
            <v>21-C0253</v>
          </cell>
          <cell r="B303">
            <v>0</v>
          </cell>
          <cell r="C303" t="str">
            <v>S</v>
          </cell>
          <cell r="D303" t="str">
            <v>H3243</v>
          </cell>
          <cell r="E303" t="str">
            <v>THOMAS HURATIAK</v>
          </cell>
          <cell r="F303" t="str">
            <v>L3COMM</v>
          </cell>
          <cell r="G303" t="str">
            <v>L3 TECHNOLOGIES INC</v>
          </cell>
          <cell r="H303" t="str">
            <v>C</v>
          </cell>
          <cell r="I303" t="str">
            <v>Closed</v>
          </cell>
          <cell r="J303">
            <v>426728</v>
          </cell>
          <cell r="K303">
            <v>426728</v>
          </cell>
          <cell r="L303">
            <v>426728</v>
          </cell>
          <cell r="M303">
            <v>426728</v>
          </cell>
          <cell r="N303" t="str">
            <v>T HURITAK/R NELSON</v>
          </cell>
          <cell r="O303" t="str">
            <v>NELSON, RICHARD M</v>
          </cell>
          <cell r="P303" t="str">
            <v>nelson@jlab.org</v>
          </cell>
          <cell r="Q303" t="str">
            <v>HURATIAK, THOMAS</v>
          </cell>
          <cell r="R303" t="str">
            <v>huratiak@jlab.org</v>
          </cell>
        </row>
        <row r="304">
          <cell r="A304" t="str">
            <v>21-C0253A</v>
          </cell>
          <cell r="B304">
            <v>0</v>
          </cell>
          <cell r="C304" t="str">
            <v>S</v>
          </cell>
          <cell r="D304" t="str">
            <v>H3243</v>
          </cell>
          <cell r="E304" t="str">
            <v>THOMAS HURATIAK</v>
          </cell>
          <cell r="F304" t="str">
            <v>STELLS</v>
          </cell>
          <cell r="G304" t="str">
            <v>STELLANT SYSTEMS INC</v>
          </cell>
          <cell r="H304" t="str">
            <v>S</v>
          </cell>
          <cell r="I304" t="str">
            <v>System Closed</v>
          </cell>
          <cell r="J304">
            <v>106682</v>
          </cell>
          <cell r="K304">
            <v>106682</v>
          </cell>
          <cell r="L304">
            <v>106682</v>
          </cell>
          <cell r="M304">
            <v>106682</v>
          </cell>
          <cell r="N304" t="str">
            <v>T HURITAK/R NELSON</v>
          </cell>
          <cell r="O304" t="str">
            <v>NELSON, RICHARD M</v>
          </cell>
          <cell r="P304" t="str">
            <v>nelson@jlab.org</v>
          </cell>
          <cell r="Q304" t="str">
            <v>HURATIAK, THOMAS</v>
          </cell>
          <cell r="R304" t="str">
            <v>huratiak@jlab.org</v>
          </cell>
        </row>
        <row r="305">
          <cell r="A305" t="str">
            <v>21-C0468</v>
          </cell>
          <cell r="B305">
            <v>0</v>
          </cell>
          <cell r="C305" t="str">
            <v>S</v>
          </cell>
          <cell r="D305" t="str">
            <v>K7103</v>
          </cell>
          <cell r="E305" t="str">
            <v>MICHELE KHASIDIS</v>
          </cell>
          <cell r="F305" t="str">
            <v>UVA</v>
          </cell>
          <cell r="G305" t="str">
            <v>UNIVERSITY OF VIRGINIA</v>
          </cell>
          <cell r="H305" t="str">
            <v>O</v>
          </cell>
          <cell r="I305" t="str">
            <v>Open</v>
          </cell>
          <cell r="J305">
            <v>210864.76</v>
          </cell>
          <cell r="K305">
            <v>119741.15</v>
          </cell>
          <cell r="L305">
            <v>119741.15</v>
          </cell>
          <cell r="M305">
            <v>119741.15</v>
          </cell>
          <cell r="N305" t="str">
            <v>M KHASIDIS/TANYA STEWART</v>
          </cell>
          <cell r="O305" t="str">
            <v>STEWART, TANYA-GAYE N</v>
          </cell>
          <cell r="P305" t="str">
            <v>fraites@jlab.org</v>
          </cell>
        </row>
        <row r="306">
          <cell r="A306" t="str">
            <v>21-C0524</v>
          </cell>
          <cell r="B306">
            <v>0</v>
          </cell>
          <cell r="C306" t="str">
            <v>S</v>
          </cell>
          <cell r="D306" t="str">
            <v>H3243</v>
          </cell>
          <cell r="E306" t="str">
            <v>THOMAS HURATIAK</v>
          </cell>
          <cell r="F306" t="str">
            <v>VISMAC</v>
          </cell>
          <cell r="G306" t="str">
            <v>VISION MACHINE &amp; FABRICAT</v>
          </cell>
          <cell r="H306" t="str">
            <v>O</v>
          </cell>
          <cell r="I306" t="str">
            <v>Open</v>
          </cell>
          <cell r="J306">
            <v>548071.6</v>
          </cell>
          <cell r="K306">
            <v>486139.6</v>
          </cell>
          <cell r="L306">
            <v>486139.6</v>
          </cell>
          <cell r="M306">
            <v>486139.6</v>
          </cell>
          <cell r="N306" t="str">
            <v>T HURATIAK/PETER OWEN</v>
          </cell>
          <cell r="O306" t="str">
            <v>OWEN, PETER</v>
          </cell>
          <cell r="P306" t="str">
            <v>powen@jlab.org</v>
          </cell>
          <cell r="Q306" t="str">
            <v>WILSON, KATHERINE M</v>
          </cell>
          <cell r="R306" t="str">
            <v>kwilson@jlab.org</v>
          </cell>
        </row>
        <row r="307">
          <cell r="A307" t="str">
            <v>21-C0537</v>
          </cell>
          <cell r="B307">
            <v>0</v>
          </cell>
          <cell r="C307" t="str">
            <v>S</v>
          </cell>
          <cell r="D307" t="str">
            <v>S0684</v>
          </cell>
          <cell r="E307" t="str">
            <v>CAROLYN STEPNEY</v>
          </cell>
          <cell r="F307" t="str">
            <v>WARWIC</v>
          </cell>
          <cell r="G307" t="str">
            <v>WARWICK PLUMBING&amp;HEATING</v>
          </cell>
          <cell r="H307" t="str">
            <v>S</v>
          </cell>
          <cell r="I307" t="str">
            <v>System Closed</v>
          </cell>
          <cell r="J307">
            <v>1044643.43</v>
          </cell>
          <cell r="K307">
            <v>1044643.43</v>
          </cell>
          <cell r="L307">
            <v>1044643.43</v>
          </cell>
          <cell r="M307">
            <v>1044643.43</v>
          </cell>
          <cell r="N307" t="str">
            <v>C STEPNEY/TOM RENZO</v>
          </cell>
          <cell r="O307" t="str">
            <v>WHITLATCH, CELIA M</v>
          </cell>
          <cell r="P307" t="str">
            <v>whitlatc@jlab.org</v>
          </cell>
          <cell r="Q307" t="str">
            <v>DOLBECK, JOEL</v>
          </cell>
          <cell r="R307" t="str">
            <v>dolbeck@jlab.org</v>
          </cell>
        </row>
        <row r="308">
          <cell r="A308" t="str">
            <v>21-C0638</v>
          </cell>
          <cell r="B308">
            <v>0</v>
          </cell>
          <cell r="C308" t="str">
            <v>S</v>
          </cell>
          <cell r="D308" t="str">
            <v>S0684</v>
          </cell>
          <cell r="E308" t="str">
            <v>CAROLYN STEPNEY</v>
          </cell>
          <cell r="F308" t="str">
            <v>COLWEB</v>
          </cell>
          <cell r="G308" t="str">
            <v>COLONIAL WEBB CONTRACTORS</v>
          </cell>
          <cell r="H308" t="str">
            <v>O</v>
          </cell>
          <cell r="I308" t="str">
            <v>Open</v>
          </cell>
          <cell r="J308">
            <v>1166492</v>
          </cell>
          <cell r="K308">
            <v>1156558.54</v>
          </cell>
          <cell r="L308">
            <v>1129277</v>
          </cell>
          <cell r="M308">
            <v>1129277</v>
          </cell>
          <cell r="N308" t="str">
            <v>C STEPNEY/C WHITLATCH</v>
          </cell>
          <cell r="O308" t="str">
            <v>RENZO, THOMAS C</v>
          </cell>
          <cell r="P308" t="str">
            <v>renzo@jlab.org</v>
          </cell>
          <cell r="Q308" t="str">
            <v>FRIES, RUSSELL W</v>
          </cell>
          <cell r="R308" t="str">
            <v>rfries@jlab.org</v>
          </cell>
        </row>
        <row r="309">
          <cell r="A309" t="str">
            <v>21-C0815</v>
          </cell>
          <cell r="B309">
            <v>0</v>
          </cell>
          <cell r="C309" t="str">
            <v>S</v>
          </cell>
          <cell r="D309" t="str">
            <v>L3135</v>
          </cell>
          <cell r="E309" t="str">
            <v>MITCHELL LANEY</v>
          </cell>
          <cell r="F309" t="str">
            <v>MIT</v>
          </cell>
          <cell r="G309" t="str">
            <v>MASSACHUSETTS INST OF TEC</v>
          </cell>
          <cell r="H309" t="str">
            <v>O</v>
          </cell>
          <cell r="I309" t="str">
            <v>Open</v>
          </cell>
          <cell r="J309">
            <v>510760</v>
          </cell>
          <cell r="K309">
            <v>18438.439999999999</v>
          </cell>
          <cell r="L309">
            <v>18390.18</v>
          </cell>
          <cell r="M309">
            <v>18390.18</v>
          </cell>
          <cell r="N309" t="str">
            <v>M LANEY/M BIVENS</v>
          </cell>
          <cell r="O309" t="str">
            <v>BEVINS, MICHAEL E.</v>
          </cell>
          <cell r="P309" t="str">
            <v>mbevins@jlab.org</v>
          </cell>
          <cell r="Q309" t="str">
            <v>LANEY, MITCHELL L</v>
          </cell>
          <cell r="R309" t="str">
            <v>laney@jlab.org</v>
          </cell>
        </row>
        <row r="310">
          <cell r="A310" t="str">
            <v>21-C1176</v>
          </cell>
          <cell r="B310">
            <v>0</v>
          </cell>
          <cell r="C310" t="str">
            <v>S</v>
          </cell>
          <cell r="D310" t="str">
            <v>H3243</v>
          </cell>
          <cell r="E310" t="str">
            <v>THOMAS HURATIAK</v>
          </cell>
          <cell r="F310" t="str">
            <v>STONYU</v>
          </cell>
          <cell r="G310" t="str">
            <v xml:space="preserve">THE RESEARCH FOUNDATION </v>
          </cell>
          <cell r="H310" t="str">
            <v>O</v>
          </cell>
          <cell r="I310" t="str">
            <v>Open</v>
          </cell>
          <cell r="J310">
            <v>319087</v>
          </cell>
          <cell r="K310">
            <v>39220.959999999999</v>
          </cell>
          <cell r="L310">
            <v>39220.959999999999</v>
          </cell>
          <cell r="M310">
            <v>39220.959999999999</v>
          </cell>
          <cell r="N310" t="str">
            <v>T HURATIAK/C ZORN</v>
          </cell>
          <cell r="O310" t="str">
            <v>ZORN, CARL J</v>
          </cell>
          <cell r="P310" t="str">
            <v>zorn@jlab.org</v>
          </cell>
          <cell r="Q310" t="str">
            <v>FAST, JAMES E</v>
          </cell>
          <cell r="R310" t="str">
            <v>jfast@jlab.org</v>
          </cell>
        </row>
        <row r="311">
          <cell r="A311" t="str">
            <v>21-C1179</v>
          </cell>
          <cell r="B311">
            <v>0</v>
          </cell>
          <cell r="C311" t="str">
            <v>S</v>
          </cell>
          <cell r="D311" t="str">
            <v>H3243</v>
          </cell>
          <cell r="E311" t="str">
            <v>THOMAS HURATIAK</v>
          </cell>
          <cell r="F311" t="str">
            <v>JOSOAT</v>
          </cell>
          <cell r="G311" t="str">
            <v>JOSEPH OAT CORPORATION</v>
          </cell>
          <cell r="H311" t="str">
            <v>O</v>
          </cell>
          <cell r="I311" t="str">
            <v>Open</v>
          </cell>
          <cell r="J311">
            <v>437957</v>
          </cell>
          <cell r="K311">
            <v>350365.6</v>
          </cell>
          <cell r="L311">
            <v>350365.6</v>
          </cell>
          <cell r="M311">
            <v>350365.6</v>
          </cell>
          <cell r="N311" t="str">
            <v>T HURATIAK/K WILSON</v>
          </cell>
          <cell r="O311" t="str">
            <v>WILSON, KATHERINE M</v>
          </cell>
          <cell r="P311" t="str">
            <v>kwilson@jlab.org</v>
          </cell>
          <cell r="Q311" t="str">
            <v>HUQUE, NAEEM A</v>
          </cell>
          <cell r="R311" t="str">
            <v>huque@jlab.org</v>
          </cell>
        </row>
        <row r="312">
          <cell r="A312" t="str">
            <v>21-C1310</v>
          </cell>
          <cell r="B312">
            <v>0</v>
          </cell>
          <cell r="C312" t="str">
            <v>S</v>
          </cell>
          <cell r="D312" t="str">
            <v>H3243</v>
          </cell>
          <cell r="E312" t="str">
            <v>THOMAS HURATIAK</v>
          </cell>
          <cell r="F312" t="str">
            <v>HAYASH</v>
          </cell>
          <cell r="G312" t="str">
            <v>HAYASHI-REPIC CO LTD</v>
          </cell>
          <cell r="H312" t="str">
            <v>O</v>
          </cell>
          <cell r="I312" t="str">
            <v>Open</v>
          </cell>
          <cell r="J312">
            <v>350000</v>
          </cell>
          <cell r="K312">
            <v>0</v>
          </cell>
          <cell r="L312">
            <v>0</v>
          </cell>
          <cell r="M312">
            <v>0</v>
          </cell>
          <cell r="N312" t="str">
            <v xml:space="preserve">HURATIAK/GIGI CIOVATI </v>
          </cell>
          <cell r="O312" t="str">
            <v>CIOVATI, GIANLUIGI</v>
          </cell>
          <cell r="P312" t="str">
            <v>gciovati@jlab.org</v>
          </cell>
        </row>
        <row r="313">
          <cell r="A313" t="str">
            <v>21-C1383</v>
          </cell>
          <cell r="B313">
            <v>0</v>
          </cell>
          <cell r="C313" t="str">
            <v>S</v>
          </cell>
          <cell r="D313" t="str">
            <v>M8395</v>
          </cell>
          <cell r="E313" t="str">
            <v>DEANN MADDOX</v>
          </cell>
          <cell r="F313" t="str">
            <v>ADVEN3</v>
          </cell>
          <cell r="G313" t="str">
            <v>ADVANCED ENG SYSTEMS LLC</v>
          </cell>
          <cell r="H313" t="str">
            <v>O</v>
          </cell>
          <cell r="I313" t="str">
            <v>Open</v>
          </cell>
          <cell r="J313">
            <v>649700</v>
          </cell>
          <cell r="K313">
            <v>90650</v>
          </cell>
          <cell r="L313">
            <v>0</v>
          </cell>
          <cell r="M313">
            <v>0</v>
          </cell>
          <cell r="N313" t="str">
            <v>D MADDOX/S YANG</v>
          </cell>
          <cell r="O313" t="str">
            <v>YANG, SHUO</v>
          </cell>
          <cell r="P313" t="str">
            <v>syang@jlab.org</v>
          </cell>
          <cell r="Q313" t="str">
            <v>WIELICZKO, JOHN</v>
          </cell>
          <cell r="R313" t="str">
            <v>johnw@jlab.org</v>
          </cell>
        </row>
        <row r="314">
          <cell r="A314" t="str">
            <v>21-C1478</v>
          </cell>
          <cell r="B314">
            <v>0</v>
          </cell>
          <cell r="C314" t="str">
            <v>S</v>
          </cell>
          <cell r="D314" t="str">
            <v>T3153</v>
          </cell>
          <cell r="E314" t="str">
            <v>MELISSA TORRES</v>
          </cell>
          <cell r="F314" t="str">
            <v>ALLCON</v>
          </cell>
          <cell r="G314" t="str">
            <v>ALLCON CONTRACTING CORP</v>
          </cell>
          <cell r="H314" t="str">
            <v>O</v>
          </cell>
          <cell r="I314" t="str">
            <v>Open</v>
          </cell>
          <cell r="J314">
            <v>357922</v>
          </cell>
          <cell r="K314">
            <v>35792.199999999997</v>
          </cell>
          <cell r="L314">
            <v>0</v>
          </cell>
          <cell r="M314">
            <v>0</v>
          </cell>
          <cell r="N314" t="str">
            <v>M TORRES/TOM RENZO</v>
          </cell>
          <cell r="O314" t="str">
            <v>FRIES, RUSSELL W</v>
          </cell>
          <cell r="P314" t="str">
            <v>rfries@jlab.org</v>
          </cell>
          <cell r="Q314" t="str">
            <v>TORRES, MELISSA C</v>
          </cell>
          <cell r="R314" t="str">
            <v>torres@jlab.org</v>
          </cell>
        </row>
        <row r="315">
          <cell r="A315" t="str">
            <v>21-C1486</v>
          </cell>
          <cell r="B315">
            <v>0</v>
          </cell>
          <cell r="C315" t="str">
            <v>S</v>
          </cell>
          <cell r="D315" t="str">
            <v>H3243</v>
          </cell>
          <cell r="E315" t="str">
            <v>THOMAS HURATIAK</v>
          </cell>
          <cell r="F315" t="str">
            <v>NINGXI</v>
          </cell>
          <cell r="G315" t="str">
            <v>NINGXIA ORIENT TANTALUM</v>
          </cell>
          <cell r="H315" t="str">
            <v>O</v>
          </cell>
          <cell r="I315" t="str">
            <v>Open</v>
          </cell>
          <cell r="J315">
            <v>377875</v>
          </cell>
          <cell r="K315">
            <v>173073</v>
          </cell>
          <cell r="L315">
            <v>144227.5</v>
          </cell>
          <cell r="M315">
            <v>144227.5</v>
          </cell>
          <cell r="N315" t="str">
            <v>T HURATIAK/JIQUAN GUO</v>
          </cell>
          <cell r="O315" t="str">
            <v>GUO, JIQUAN</v>
          </cell>
          <cell r="P315" t="str">
            <v>jguo@jlab.org</v>
          </cell>
        </row>
        <row r="316">
          <cell r="A316" t="str">
            <v>21-C1495</v>
          </cell>
          <cell r="B316">
            <v>0</v>
          </cell>
          <cell r="C316" t="str">
            <v>S</v>
          </cell>
          <cell r="D316" t="str">
            <v>M8395</v>
          </cell>
          <cell r="E316" t="str">
            <v>DEANN MADDOX</v>
          </cell>
          <cell r="F316" t="str">
            <v>EVETES</v>
          </cell>
          <cell r="G316" t="str">
            <v>EVERSON TESLA INC.</v>
          </cell>
          <cell r="H316" t="str">
            <v>O</v>
          </cell>
          <cell r="I316" t="str">
            <v>Open</v>
          </cell>
          <cell r="J316">
            <v>169975</v>
          </cell>
          <cell r="K316">
            <v>0</v>
          </cell>
          <cell r="L316">
            <v>0</v>
          </cell>
          <cell r="M316">
            <v>0</v>
          </cell>
          <cell r="N316" t="str">
            <v>D MADDOX/D KASHY/55E</v>
          </cell>
          <cell r="O316" t="str">
            <v>KASHY, DAVID H</v>
          </cell>
          <cell r="P316" t="str">
            <v>kashy@jlab.org</v>
          </cell>
          <cell r="Q316" t="str">
            <v>BEVINS, MICHAEL E.</v>
          </cell>
          <cell r="R316" t="str">
            <v>mbevins@jlab.org</v>
          </cell>
        </row>
        <row r="317">
          <cell r="A317" t="str">
            <v>21-C1532</v>
          </cell>
          <cell r="B317">
            <v>0</v>
          </cell>
          <cell r="C317" t="str">
            <v>S</v>
          </cell>
          <cell r="D317" t="str">
            <v>T3335</v>
          </cell>
          <cell r="E317" t="str">
            <v>GIUSEPPINA TENBUSCH</v>
          </cell>
          <cell r="F317" t="str">
            <v>WARWIC</v>
          </cell>
          <cell r="G317" t="str">
            <v>WARWICK PLUMBING&amp;HEATING</v>
          </cell>
          <cell r="H317" t="str">
            <v>O</v>
          </cell>
          <cell r="I317" t="str">
            <v>Open</v>
          </cell>
          <cell r="J317">
            <v>332000</v>
          </cell>
          <cell r="K317">
            <v>0</v>
          </cell>
          <cell r="L317">
            <v>0</v>
          </cell>
          <cell r="M317">
            <v>0</v>
          </cell>
          <cell r="N317" t="str">
            <v xml:space="preserve">J TENBUSCH/CORRY SMITH </v>
          </cell>
          <cell r="O317" t="str">
            <v>SMITH, CORRY E</v>
          </cell>
          <cell r="P317" t="str">
            <v>csmith@jlab.org</v>
          </cell>
        </row>
        <row r="318">
          <cell r="A318" t="str">
            <v>21-D0008</v>
          </cell>
          <cell r="B318">
            <v>0</v>
          </cell>
          <cell r="C318" t="str">
            <v>S</v>
          </cell>
          <cell r="D318" t="str">
            <v>P2226</v>
          </cell>
          <cell r="E318" t="str">
            <v>THEODORE PESHEHONOFF</v>
          </cell>
          <cell r="F318" t="str">
            <v>DURAFL</v>
          </cell>
          <cell r="G318" t="str">
            <v>DURAFLEX INC</v>
          </cell>
          <cell r="H318" t="str">
            <v>S</v>
          </cell>
          <cell r="I318" t="str">
            <v>System Closed</v>
          </cell>
          <cell r="J318">
            <v>52613.5</v>
          </cell>
          <cell r="K318">
            <v>52613.5</v>
          </cell>
          <cell r="L318">
            <v>52613.5</v>
          </cell>
          <cell r="M318">
            <v>52613.5</v>
          </cell>
          <cell r="N318" t="str">
            <v>PESH/MATT MARCHLIK</v>
          </cell>
          <cell r="O318" t="str">
            <v>MARCHLIK, MATTHEW J</v>
          </cell>
          <cell r="P318" t="str">
            <v>marchlik@jlab.org</v>
          </cell>
          <cell r="Q318" t="str">
            <v>WILSON, KATHERINE M</v>
          </cell>
          <cell r="R318" t="str">
            <v>kwilson@jlab.org</v>
          </cell>
        </row>
        <row r="319">
          <cell r="A319" t="str">
            <v>21-D0108</v>
          </cell>
          <cell r="B319">
            <v>0</v>
          </cell>
          <cell r="C319" t="str">
            <v>S</v>
          </cell>
          <cell r="D319" t="str">
            <v>K7103</v>
          </cell>
          <cell r="E319" t="str">
            <v>MICHELE KHASIDIS</v>
          </cell>
          <cell r="F319" t="str">
            <v>UVA</v>
          </cell>
          <cell r="G319" t="str">
            <v>UNIVERSITY OF VIRGINIA</v>
          </cell>
          <cell r="H319" t="str">
            <v>S</v>
          </cell>
          <cell r="I319" t="str">
            <v>System Closed</v>
          </cell>
          <cell r="J319">
            <v>97597.54</v>
          </cell>
          <cell r="K319">
            <v>97597.54</v>
          </cell>
          <cell r="L319">
            <v>97597.54</v>
          </cell>
          <cell r="M319">
            <v>97597.54</v>
          </cell>
          <cell r="N319" t="str">
            <v>M KHASIDIS/T STEWART</v>
          </cell>
          <cell r="O319" t="str">
            <v>STEWART, TANYA-GAYE N</v>
          </cell>
          <cell r="P319" t="str">
            <v>fraites@jlab.org</v>
          </cell>
        </row>
        <row r="320">
          <cell r="A320" t="str">
            <v>21-D0142</v>
          </cell>
          <cell r="B320">
            <v>0</v>
          </cell>
          <cell r="C320" t="str">
            <v>S</v>
          </cell>
          <cell r="D320" t="str">
            <v>K7103</v>
          </cell>
          <cell r="E320" t="str">
            <v>MICHELE KHASIDIS</v>
          </cell>
          <cell r="F320" t="str">
            <v>MIT</v>
          </cell>
          <cell r="G320" t="str">
            <v>MASSACHUSETTS INST OF TEC</v>
          </cell>
          <cell r="H320" t="str">
            <v>S</v>
          </cell>
          <cell r="I320" t="str">
            <v>System Closed</v>
          </cell>
          <cell r="J320">
            <v>12999.96</v>
          </cell>
          <cell r="K320">
            <v>12999.96</v>
          </cell>
          <cell r="L320">
            <v>12999.96</v>
          </cell>
          <cell r="M320">
            <v>12999.96</v>
          </cell>
          <cell r="N320" t="str">
            <v>M KHASIDIS/TANYA STEWART</v>
          </cell>
          <cell r="O320" t="str">
            <v>STEWART, TANYA-GAYE N</v>
          </cell>
          <cell r="P320" t="str">
            <v>fraites@jlab.org</v>
          </cell>
        </row>
        <row r="321">
          <cell r="A321" t="str">
            <v>21-D0188</v>
          </cell>
          <cell r="B321">
            <v>0</v>
          </cell>
          <cell r="C321" t="str">
            <v>S</v>
          </cell>
          <cell r="D321" t="str">
            <v>T3335</v>
          </cell>
          <cell r="E321" t="str">
            <v>GIUSEPPINA TENBUSCH</v>
          </cell>
          <cell r="F321" t="str">
            <v>OLDDO4</v>
          </cell>
          <cell r="G321" t="str">
            <v>OLD DOMINION UNIV. RESEAR</v>
          </cell>
          <cell r="H321" t="str">
            <v>O</v>
          </cell>
          <cell r="I321" t="str">
            <v>Open</v>
          </cell>
          <cell r="J321">
            <v>193999.52</v>
          </cell>
          <cell r="K321">
            <v>126499.52</v>
          </cell>
          <cell r="L321">
            <v>126499.52</v>
          </cell>
          <cell r="M321">
            <v>126499.52</v>
          </cell>
          <cell r="N321" t="str">
            <v>J TENBUSCH/TANYA STEWART</v>
          </cell>
          <cell r="O321" t="str">
            <v>STEWART, TANYA-GAYE N</v>
          </cell>
          <cell r="P321" t="str">
            <v>fraites@jlab.org</v>
          </cell>
        </row>
        <row r="322">
          <cell r="A322" t="str">
            <v>21-D0242</v>
          </cell>
          <cell r="B322">
            <v>0</v>
          </cell>
          <cell r="C322" t="str">
            <v>S</v>
          </cell>
          <cell r="D322" t="str">
            <v>H3243</v>
          </cell>
          <cell r="E322" t="str">
            <v>THOMAS HURATIAK</v>
          </cell>
          <cell r="F322" t="str">
            <v>CRYONO</v>
          </cell>
          <cell r="G322" t="str">
            <v xml:space="preserve">CRYONOVA PROCESS SYSTEMS </v>
          </cell>
          <cell r="H322" t="str">
            <v>O</v>
          </cell>
          <cell r="I322" t="str">
            <v>Open</v>
          </cell>
          <cell r="J322">
            <v>213350.18</v>
          </cell>
          <cell r="K322">
            <v>110840.18</v>
          </cell>
          <cell r="L322">
            <v>110840.18</v>
          </cell>
          <cell r="M322">
            <v>110840.18</v>
          </cell>
          <cell r="N322" t="str">
            <v>HURATIAK/T WIJERATNE</v>
          </cell>
          <cell r="O322" t="str">
            <v>WIJERATNE, THILAN K</v>
          </cell>
          <cell r="P322" t="str">
            <v>thilan@jlab.org</v>
          </cell>
          <cell r="Q322" t="str">
            <v>SMITH, CORRY E</v>
          </cell>
          <cell r="R322" t="str">
            <v>csmith@jlab.org</v>
          </cell>
        </row>
        <row r="323">
          <cell r="A323" t="str">
            <v>21-D0260</v>
          </cell>
          <cell r="B323">
            <v>0</v>
          </cell>
          <cell r="C323" t="str">
            <v>S</v>
          </cell>
          <cell r="D323" t="str">
            <v>T3335</v>
          </cell>
          <cell r="E323" t="str">
            <v>GIUSEPPINA TENBUSCH</v>
          </cell>
          <cell r="F323" t="str">
            <v>SOTOSA</v>
          </cell>
          <cell r="G323" t="str">
            <v>ORLANDO J SOTO SANDOVAL</v>
          </cell>
          <cell r="H323" t="str">
            <v>S</v>
          </cell>
          <cell r="I323" t="str">
            <v>System Closed</v>
          </cell>
          <cell r="J323">
            <v>6667</v>
          </cell>
          <cell r="K323">
            <v>6667</v>
          </cell>
          <cell r="L323">
            <v>6667</v>
          </cell>
          <cell r="M323">
            <v>6667</v>
          </cell>
          <cell r="N323" t="str">
            <v>J TENBUSCH/TANYA STEWART</v>
          </cell>
          <cell r="O323" t="str">
            <v>STEWART, TANYA-GAYE N</v>
          </cell>
          <cell r="P323" t="str">
            <v>fraites@jlab.org</v>
          </cell>
          <cell r="Q323" t="str">
            <v>PARKINSON, SHARON K</v>
          </cell>
          <cell r="R323" t="str">
            <v>spark@jlab.org</v>
          </cell>
        </row>
        <row r="324">
          <cell r="A324" t="str">
            <v>21-D0284</v>
          </cell>
          <cell r="B324">
            <v>0</v>
          </cell>
          <cell r="C324" t="str">
            <v>S</v>
          </cell>
          <cell r="D324" t="str">
            <v>T3335</v>
          </cell>
          <cell r="E324" t="str">
            <v>GIUSEPPINA TENBUSCH</v>
          </cell>
          <cell r="F324" t="str">
            <v>BARION</v>
          </cell>
          <cell r="G324" t="str">
            <v>LUCA BARION</v>
          </cell>
          <cell r="H324" t="str">
            <v>S</v>
          </cell>
          <cell r="I324" t="str">
            <v>System Closed</v>
          </cell>
          <cell r="J324">
            <v>15000</v>
          </cell>
          <cell r="K324">
            <v>15000</v>
          </cell>
          <cell r="L324">
            <v>15000</v>
          </cell>
          <cell r="M324">
            <v>15000</v>
          </cell>
          <cell r="N324" t="str">
            <v>J TENBUSCH/T STEWART</v>
          </cell>
          <cell r="O324" t="str">
            <v>STEWART, TANYA-GAYE N</v>
          </cell>
          <cell r="P324" t="str">
            <v>fraites@jlab.org</v>
          </cell>
          <cell r="Q324" t="str">
            <v>PARKINSON, SHARON K</v>
          </cell>
          <cell r="R324" t="str">
            <v>spark@jlab.org</v>
          </cell>
        </row>
        <row r="325">
          <cell r="A325" t="str">
            <v>21-D0303</v>
          </cell>
          <cell r="B325">
            <v>0</v>
          </cell>
          <cell r="C325" t="str">
            <v>S</v>
          </cell>
          <cell r="D325" t="str">
            <v>K7103</v>
          </cell>
          <cell r="E325" t="str">
            <v>MICHELE KHASIDIS</v>
          </cell>
          <cell r="F325" t="str">
            <v>UNICO3</v>
          </cell>
          <cell r="G325" t="str">
            <v>UNIVERSITY OF CONNECTICUT</v>
          </cell>
          <cell r="H325" t="str">
            <v>O</v>
          </cell>
          <cell r="I325" t="str">
            <v>Open</v>
          </cell>
          <cell r="J325">
            <v>62283</v>
          </cell>
          <cell r="K325">
            <v>62283</v>
          </cell>
          <cell r="L325">
            <v>57092.75</v>
          </cell>
          <cell r="M325">
            <v>57092.75</v>
          </cell>
          <cell r="N325" t="str">
            <v>M KHASIDIS/TANYA STEWART</v>
          </cell>
          <cell r="O325" t="str">
            <v>STEWART, TANYA-GAYE N</v>
          </cell>
          <cell r="P325" t="str">
            <v>fraites@jlab.org</v>
          </cell>
        </row>
        <row r="326">
          <cell r="A326" t="str">
            <v>21-D0319</v>
          </cell>
          <cell r="B326">
            <v>0</v>
          </cell>
          <cell r="C326" t="str">
            <v>S</v>
          </cell>
          <cell r="D326" t="str">
            <v>H3243</v>
          </cell>
          <cell r="E326" t="str">
            <v>THOMAS HURATIAK</v>
          </cell>
          <cell r="F326" t="str">
            <v>CRYTUR</v>
          </cell>
          <cell r="G326" t="str">
            <v>CRYTUR LTD</v>
          </cell>
          <cell r="H326" t="str">
            <v>S</v>
          </cell>
          <cell r="I326" t="str">
            <v>System Closed</v>
          </cell>
          <cell r="J326">
            <v>277500</v>
          </cell>
          <cell r="K326">
            <v>277500</v>
          </cell>
          <cell r="L326">
            <v>277500</v>
          </cell>
          <cell r="M326">
            <v>277500</v>
          </cell>
          <cell r="N326" t="str">
            <v xml:space="preserve"> </v>
          </cell>
          <cell r="O326" t="str">
            <v>HURATIAK, THOMAS</v>
          </cell>
          <cell r="P326" t="str">
            <v>huratiak@jlab.org</v>
          </cell>
          <cell r="Q326" t="str">
            <v>WOOD, STEPHEN A</v>
          </cell>
          <cell r="R326" t="str">
            <v>saw@jlab.org</v>
          </cell>
        </row>
        <row r="327">
          <cell r="A327" t="str">
            <v>21-D0495</v>
          </cell>
          <cell r="B327">
            <v>0</v>
          </cell>
          <cell r="C327" t="str">
            <v>S</v>
          </cell>
          <cell r="D327" t="str">
            <v>K7103</v>
          </cell>
          <cell r="E327" t="str">
            <v>MICHELE KHASIDIS</v>
          </cell>
          <cell r="F327" t="str">
            <v>UVA</v>
          </cell>
          <cell r="G327" t="str">
            <v>UNIVERSITY OF VIRGINIA</v>
          </cell>
          <cell r="H327" t="str">
            <v>S</v>
          </cell>
          <cell r="I327" t="str">
            <v>System Closed</v>
          </cell>
          <cell r="J327">
            <v>25389.84</v>
          </cell>
          <cell r="K327">
            <v>25389.84</v>
          </cell>
          <cell r="L327">
            <v>25389.84</v>
          </cell>
          <cell r="M327">
            <v>25389.84</v>
          </cell>
          <cell r="N327" t="str">
            <v>M KHASIDIS/TANYA STEWART</v>
          </cell>
          <cell r="O327" t="str">
            <v>STEWART, TANYA-GAYE N</v>
          </cell>
          <cell r="P327" t="str">
            <v>fraites@jlab.org</v>
          </cell>
        </row>
        <row r="328">
          <cell r="A328" t="str">
            <v>21-D0496</v>
          </cell>
          <cell r="B328">
            <v>0</v>
          </cell>
          <cell r="C328" t="str">
            <v>S</v>
          </cell>
          <cell r="D328" t="str">
            <v>T3335</v>
          </cell>
          <cell r="E328" t="str">
            <v>GIUSEPPINA TENBUSCH</v>
          </cell>
          <cell r="F328" t="str">
            <v>UNIPAV</v>
          </cell>
          <cell r="G328" t="str">
            <v>UNIVERSITA PAVIA</v>
          </cell>
          <cell r="H328" t="str">
            <v>S</v>
          </cell>
          <cell r="I328" t="str">
            <v>System Closed</v>
          </cell>
          <cell r="J328">
            <v>12999.96</v>
          </cell>
          <cell r="K328">
            <v>12999.96</v>
          </cell>
          <cell r="L328">
            <v>12999.96</v>
          </cell>
          <cell r="M328">
            <v>12999.96</v>
          </cell>
          <cell r="N328" t="str">
            <v>J TENBUSH/T STEWART</v>
          </cell>
          <cell r="O328" t="str">
            <v>STEWART, TANYA-GAYE N</v>
          </cell>
          <cell r="P328" t="str">
            <v>fraites@jlab.org</v>
          </cell>
        </row>
        <row r="329">
          <cell r="A329" t="str">
            <v>21-D0505</v>
          </cell>
          <cell r="B329">
            <v>0</v>
          </cell>
          <cell r="C329" t="str">
            <v>S</v>
          </cell>
          <cell r="D329" t="str">
            <v>K7103</v>
          </cell>
          <cell r="E329" t="str">
            <v>MICHELE KHASIDIS</v>
          </cell>
          <cell r="F329" t="str">
            <v>UNICSB</v>
          </cell>
          <cell r="G329" t="str">
            <v>REGENTS OF THE UNIVERSITY</v>
          </cell>
          <cell r="H329" t="str">
            <v>O</v>
          </cell>
          <cell r="I329" t="str">
            <v>Open</v>
          </cell>
          <cell r="J329">
            <v>240999.79</v>
          </cell>
          <cell r="K329">
            <v>150727.51999999999</v>
          </cell>
          <cell r="L329">
            <v>110286.13</v>
          </cell>
          <cell r="M329">
            <v>110286.13</v>
          </cell>
          <cell r="N329" t="str">
            <v>M KHASIDIS/TANYA STEWART</v>
          </cell>
          <cell r="O329" t="str">
            <v>STEWART, TANYA-GAYE N</v>
          </cell>
          <cell r="P329" t="str">
            <v>fraites@jlab.org</v>
          </cell>
        </row>
        <row r="330">
          <cell r="A330" t="str">
            <v>21-D0552</v>
          </cell>
          <cell r="B330">
            <v>0</v>
          </cell>
          <cell r="C330" t="str">
            <v>S</v>
          </cell>
          <cell r="D330" t="str">
            <v>K7103</v>
          </cell>
          <cell r="E330" t="str">
            <v>MICHELE KHASIDIS</v>
          </cell>
          <cell r="F330" t="str">
            <v>UVA</v>
          </cell>
          <cell r="G330" t="str">
            <v>UNIVERSITY OF VIRGINIA</v>
          </cell>
          <cell r="H330" t="str">
            <v>O</v>
          </cell>
          <cell r="I330" t="str">
            <v>Open</v>
          </cell>
          <cell r="J330">
            <v>41308.019999999997</v>
          </cell>
          <cell r="K330">
            <v>24683.02</v>
          </cell>
          <cell r="L330">
            <v>24683.02</v>
          </cell>
          <cell r="M330">
            <v>24683.02</v>
          </cell>
          <cell r="N330" t="str">
            <v>M KHASIDIS/TANYA STEWART</v>
          </cell>
          <cell r="O330" t="str">
            <v>STEWART, TANYA-GAYE N</v>
          </cell>
          <cell r="P330" t="str">
            <v>fraites@jlab.org</v>
          </cell>
        </row>
        <row r="331">
          <cell r="A331" t="str">
            <v>21-D0688</v>
          </cell>
          <cell r="B331">
            <v>0</v>
          </cell>
          <cell r="C331" t="str">
            <v>S</v>
          </cell>
          <cell r="D331" t="str">
            <v>K7103</v>
          </cell>
          <cell r="E331" t="str">
            <v>MICHELE KHASIDIS</v>
          </cell>
          <cell r="F331" t="str">
            <v>OHIOUN</v>
          </cell>
          <cell r="G331" t="str">
            <v>OHIO UNIVERSITY</v>
          </cell>
          <cell r="H331" t="str">
            <v>O</v>
          </cell>
          <cell r="I331" t="str">
            <v>Open</v>
          </cell>
          <cell r="J331">
            <v>89718.98</v>
          </cell>
          <cell r="K331">
            <v>43295.99</v>
          </cell>
          <cell r="L331">
            <v>43295.99</v>
          </cell>
          <cell r="M331">
            <v>43295.99</v>
          </cell>
          <cell r="N331" t="str">
            <v>M KHASIDIS/TANYA STEWART</v>
          </cell>
          <cell r="O331" t="str">
            <v>STEWART, TANYA-GAYE N</v>
          </cell>
          <cell r="P331" t="str">
            <v>fraites@jlab.org</v>
          </cell>
        </row>
        <row r="332">
          <cell r="A332" t="str">
            <v>21-D0733</v>
          </cell>
          <cell r="B332">
            <v>0</v>
          </cell>
          <cell r="C332" t="str">
            <v>S</v>
          </cell>
          <cell r="D332" t="str">
            <v>T3335</v>
          </cell>
          <cell r="E332" t="str">
            <v>GIUSEPPINA TENBUSCH</v>
          </cell>
          <cell r="F332" t="str">
            <v>CNRS</v>
          </cell>
          <cell r="G332" t="str">
            <v>CENTRE NATIONALE DE</v>
          </cell>
          <cell r="H332" t="str">
            <v>O</v>
          </cell>
          <cell r="I332" t="str">
            <v>Open</v>
          </cell>
          <cell r="J332">
            <v>36000</v>
          </cell>
          <cell r="K332">
            <v>36000</v>
          </cell>
          <cell r="L332">
            <v>0</v>
          </cell>
          <cell r="M332">
            <v>0</v>
          </cell>
          <cell r="N332" t="str">
            <v>J TENBUSCH/TANYA STEWART</v>
          </cell>
          <cell r="O332" t="str">
            <v>STEWART, TANYA-GAYE N</v>
          </cell>
          <cell r="P332" t="str">
            <v>fraites@jlab.org</v>
          </cell>
          <cell r="Q332" t="str">
            <v>PARKINSON, SHARON K</v>
          </cell>
          <cell r="R332" t="str">
            <v>spark@jlab.org</v>
          </cell>
        </row>
        <row r="333">
          <cell r="A333" t="str">
            <v>21-D0771</v>
          </cell>
          <cell r="B333">
            <v>0</v>
          </cell>
          <cell r="C333" t="str">
            <v>S</v>
          </cell>
          <cell r="D333" t="str">
            <v>P2226</v>
          </cell>
          <cell r="E333" t="str">
            <v>THEODORE PESHEHONOFF</v>
          </cell>
          <cell r="F333" t="str">
            <v>LUVATA</v>
          </cell>
          <cell r="G333" t="str">
            <v xml:space="preserve">LUVATA PORI OY </v>
          </cell>
          <cell r="H333" t="str">
            <v>S</v>
          </cell>
          <cell r="I333" t="str">
            <v>System Closed</v>
          </cell>
          <cell r="J333">
            <v>88711.7</v>
          </cell>
          <cell r="K333">
            <v>88711.7</v>
          </cell>
          <cell r="L333">
            <v>88711.7</v>
          </cell>
          <cell r="M333">
            <v>88711.7</v>
          </cell>
          <cell r="N333" t="str">
            <v>PESHEHONOFF/D KASHY</v>
          </cell>
          <cell r="O333" t="str">
            <v>KASHY, DAVID H</v>
          </cell>
          <cell r="P333" t="str">
            <v>kashy@jlab.org</v>
          </cell>
        </row>
        <row r="334">
          <cell r="A334" t="str">
            <v>21-D0778</v>
          </cell>
          <cell r="B334">
            <v>0</v>
          </cell>
          <cell r="C334" t="str">
            <v>S</v>
          </cell>
          <cell r="D334" t="str">
            <v>H3243</v>
          </cell>
          <cell r="E334" t="str">
            <v>THOMAS HURATIAK</v>
          </cell>
          <cell r="F334" t="str">
            <v>SIENNA</v>
          </cell>
          <cell r="G334" t="str">
            <v>SIENNA TECHNOLOGIES INC</v>
          </cell>
          <cell r="H334" t="str">
            <v>O</v>
          </cell>
          <cell r="I334" t="str">
            <v>Open</v>
          </cell>
          <cell r="J334">
            <v>244955</v>
          </cell>
          <cell r="K334">
            <v>33600</v>
          </cell>
          <cell r="L334">
            <v>33600</v>
          </cell>
          <cell r="M334">
            <v>33600</v>
          </cell>
          <cell r="N334" t="str">
            <v>HURATIAK/JIQUAN GUO</v>
          </cell>
          <cell r="O334" t="str">
            <v>GUO, JIQUAN</v>
          </cell>
          <cell r="P334" t="str">
            <v>jguo@jlab.org</v>
          </cell>
        </row>
        <row r="335">
          <cell r="A335" t="str">
            <v>21-D0789</v>
          </cell>
          <cell r="B335">
            <v>0</v>
          </cell>
          <cell r="C335" t="str">
            <v>S</v>
          </cell>
          <cell r="D335" t="str">
            <v>H3243</v>
          </cell>
          <cell r="E335" t="str">
            <v>THOMAS HURATIAK</v>
          </cell>
          <cell r="F335" t="str">
            <v>CRYOME</v>
          </cell>
          <cell r="G335" t="str">
            <v>CRYOMECH INC</v>
          </cell>
          <cell r="H335" t="str">
            <v>S</v>
          </cell>
          <cell r="I335" t="str">
            <v>System Closed</v>
          </cell>
          <cell r="J335">
            <v>59145</v>
          </cell>
          <cell r="K335">
            <v>59145</v>
          </cell>
          <cell r="L335">
            <v>59145</v>
          </cell>
          <cell r="M335">
            <v>59145</v>
          </cell>
          <cell r="N335" t="str">
            <v>T HURATIAK/C KEITH</v>
          </cell>
          <cell r="O335" t="str">
            <v>KEITH, CHRISTOPHE D</v>
          </cell>
          <cell r="P335" t="str">
            <v>ckeith@jlab.org</v>
          </cell>
        </row>
        <row r="336">
          <cell r="A336" t="str">
            <v>21-D0847</v>
          </cell>
          <cell r="B336">
            <v>0</v>
          </cell>
          <cell r="C336" t="str">
            <v>S</v>
          </cell>
          <cell r="D336" t="str">
            <v>K7103</v>
          </cell>
          <cell r="E336" t="str">
            <v>MICHELE KHASIDIS</v>
          </cell>
          <cell r="F336" t="str">
            <v>VIRGIN</v>
          </cell>
          <cell r="G336" t="str">
            <v>VIRGINIA POLYTECHNIC INST</v>
          </cell>
          <cell r="H336" t="str">
            <v>O</v>
          </cell>
          <cell r="I336" t="str">
            <v>Open</v>
          </cell>
          <cell r="J336">
            <v>67549.009999999995</v>
          </cell>
          <cell r="K336">
            <v>52333.01</v>
          </cell>
          <cell r="L336">
            <v>50642.34</v>
          </cell>
          <cell r="M336">
            <v>50642.34</v>
          </cell>
          <cell r="N336" t="str">
            <v>M KHASIDIS/TANYA STEWART</v>
          </cell>
          <cell r="O336" t="str">
            <v>STEWART, TANYA-GAYE N</v>
          </cell>
          <cell r="P336" t="str">
            <v>fraites@jlab.org</v>
          </cell>
        </row>
        <row r="337">
          <cell r="A337" t="str">
            <v>21-D1183</v>
          </cell>
          <cell r="B337">
            <v>0</v>
          </cell>
          <cell r="C337" t="str">
            <v>S</v>
          </cell>
          <cell r="D337" t="str">
            <v>H3243</v>
          </cell>
          <cell r="E337" t="str">
            <v>THOMAS HURATIAK</v>
          </cell>
          <cell r="F337" t="str">
            <v>CRYTUR</v>
          </cell>
          <cell r="G337" t="str">
            <v>CRYTUR LTD</v>
          </cell>
          <cell r="H337" t="str">
            <v>S</v>
          </cell>
          <cell r="I337" t="str">
            <v>System Closed</v>
          </cell>
          <cell r="J337">
            <v>53650</v>
          </cell>
          <cell r="K337">
            <v>53650</v>
          </cell>
          <cell r="L337">
            <v>53650</v>
          </cell>
          <cell r="M337">
            <v>53650</v>
          </cell>
          <cell r="N337" t="str">
            <v>T HURATIAK/ROLF ENT</v>
          </cell>
          <cell r="O337" t="str">
            <v>WOOD, STEPHEN A</v>
          </cell>
          <cell r="P337" t="str">
            <v>saw@jlab.org</v>
          </cell>
          <cell r="Q337" t="str">
            <v>HURATIAK, THOMAS</v>
          </cell>
          <cell r="R337" t="str">
            <v>huratiak@jlab.org</v>
          </cell>
        </row>
        <row r="338">
          <cell r="A338" t="str">
            <v>21-D1183A</v>
          </cell>
          <cell r="B338">
            <v>0</v>
          </cell>
          <cell r="C338" t="str">
            <v>S</v>
          </cell>
          <cell r="D338" t="str">
            <v>H3243</v>
          </cell>
          <cell r="E338" t="str">
            <v>THOMAS HURATIAK</v>
          </cell>
          <cell r="F338" t="str">
            <v>CRYUSA</v>
          </cell>
          <cell r="G338" t="str">
            <v>CRYTUR USA INC</v>
          </cell>
          <cell r="H338" t="str">
            <v>S</v>
          </cell>
          <cell r="I338" t="str">
            <v>System Closed</v>
          </cell>
          <cell r="J338">
            <v>408850</v>
          </cell>
          <cell r="K338">
            <v>408850</v>
          </cell>
          <cell r="L338">
            <v>408850</v>
          </cell>
          <cell r="M338">
            <v>408850</v>
          </cell>
          <cell r="N338" t="str">
            <v>T HURATIAK/ROLF ENT</v>
          </cell>
          <cell r="O338" t="str">
            <v>WOOD, STEPHEN A</v>
          </cell>
          <cell r="P338" t="str">
            <v>saw@jlab.org</v>
          </cell>
          <cell r="Q338" t="str">
            <v>HURATIAK, THOMAS</v>
          </cell>
          <cell r="R338" t="str">
            <v>huratiak@jlab.org</v>
          </cell>
        </row>
        <row r="339">
          <cell r="A339" t="str">
            <v>21-D1303</v>
          </cell>
          <cell r="B339">
            <v>0</v>
          </cell>
          <cell r="C339" t="str">
            <v>S</v>
          </cell>
          <cell r="D339" t="str">
            <v>H3243</v>
          </cell>
          <cell r="E339" t="str">
            <v>THOMAS HURATIAK</v>
          </cell>
          <cell r="F339" t="str">
            <v>ABILIT</v>
          </cell>
          <cell r="G339" t="str">
            <v>BENNU GROUP INC</v>
          </cell>
          <cell r="H339" t="str">
            <v>S</v>
          </cell>
          <cell r="I339" t="str">
            <v>System Closed</v>
          </cell>
          <cell r="J339">
            <v>80214.3</v>
          </cell>
          <cell r="K339">
            <v>80214.3</v>
          </cell>
          <cell r="L339">
            <v>80214.3</v>
          </cell>
          <cell r="M339">
            <v>80214.3</v>
          </cell>
          <cell r="N339" t="str">
            <v>T HURATIAK/M MARCHILK</v>
          </cell>
          <cell r="O339" t="str">
            <v>MARCHLIK, MATTHEW J</v>
          </cell>
          <cell r="P339" t="str">
            <v>marchlik@jlab.org</v>
          </cell>
          <cell r="Q339" t="str">
            <v>HUQUE, NAEEM A</v>
          </cell>
          <cell r="R339" t="str">
            <v>huque@jlab.org</v>
          </cell>
        </row>
        <row r="340">
          <cell r="A340" t="str">
            <v>21-D1331</v>
          </cell>
          <cell r="B340">
            <v>0</v>
          </cell>
          <cell r="C340" t="str">
            <v>S</v>
          </cell>
          <cell r="D340" t="str">
            <v>H3243</v>
          </cell>
          <cell r="E340" t="str">
            <v>THOMAS HURATIAK</v>
          </cell>
          <cell r="F340" t="str">
            <v>ENERPS</v>
          </cell>
          <cell r="G340" t="str">
            <v>ENERGYPULSE SYSTEMS IDA</v>
          </cell>
          <cell r="H340" t="str">
            <v>O</v>
          </cell>
          <cell r="I340" t="str">
            <v>Open</v>
          </cell>
          <cell r="J340">
            <v>48000</v>
          </cell>
          <cell r="K340">
            <v>24000</v>
          </cell>
          <cell r="L340">
            <v>24000</v>
          </cell>
          <cell r="M340">
            <v>24000</v>
          </cell>
          <cell r="N340" t="str">
            <v>T HURATIAK/A M VALENTE</v>
          </cell>
          <cell r="O340" t="str">
            <v>VALENTE-FELICIANO, ANNE-M</v>
          </cell>
          <cell r="P340" t="str">
            <v>valente@jlab.org</v>
          </cell>
        </row>
        <row r="341">
          <cell r="A341" t="str">
            <v>21-D1425</v>
          </cell>
          <cell r="B341">
            <v>0</v>
          </cell>
          <cell r="C341" t="str">
            <v>S</v>
          </cell>
          <cell r="D341" t="str">
            <v>H3243</v>
          </cell>
          <cell r="E341" t="str">
            <v>THOMAS HURATIAK</v>
          </cell>
          <cell r="F341" t="str">
            <v>ABILIT</v>
          </cell>
          <cell r="G341" t="str">
            <v>BENNU GROUP INC</v>
          </cell>
          <cell r="H341" t="str">
            <v>O</v>
          </cell>
          <cell r="I341" t="str">
            <v>Open</v>
          </cell>
          <cell r="J341">
            <v>114382</v>
          </cell>
          <cell r="K341">
            <v>86835.03</v>
          </cell>
          <cell r="L341">
            <v>56941</v>
          </cell>
          <cell r="M341">
            <v>56941</v>
          </cell>
          <cell r="N341" t="str">
            <v>T HURATIAK/B WISSLER</v>
          </cell>
          <cell r="O341" t="str">
            <v>PERRY, CHRISTOPHER C</v>
          </cell>
          <cell r="P341" t="str">
            <v>cperry@jlab.org</v>
          </cell>
        </row>
        <row r="342">
          <cell r="A342" t="str">
            <v>21-D1439</v>
          </cell>
          <cell r="B342">
            <v>0</v>
          </cell>
          <cell r="C342" t="str">
            <v>S</v>
          </cell>
          <cell r="D342" t="str">
            <v>T3153</v>
          </cell>
          <cell r="E342" t="str">
            <v>MELISSA TORRES</v>
          </cell>
          <cell r="F342" t="str">
            <v>CTHX</v>
          </cell>
          <cell r="G342" t="str">
            <v>CT HX LLC</v>
          </cell>
          <cell r="H342" t="str">
            <v>O</v>
          </cell>
          <cell r="I342" t="str">
            <v>Open</v>
          </cell>
          <cell r="J342">
            <v>58932</v>
          </cell>
          <cell r="K342">
            <v>19916.64</v>
          </cell>
          <cell r="L342">
            <v>0</v>
          </cell>
          <cell r="M342">
            <v>0</v>
          </cell>
          <cell r="N342" t="str">
            <v>J TENBUSCH/CARROLL JONES</v>
          </cell>
          <cell r="O342" t="str">
            <v>JONES, CARROLL W</v>
          </cell>
          <cell r="P342" t="str">
            <v>jonesc@jlab.org</v>
          </cell>
        </row>
        <row r="343">
          <cell r="A343" t="str">
            <v>21-D1456</v>
          </cell>
          <cell r="B343">
            <v>0</v>
          </cell>
          <cell r="C343" t="str">
            <v>S</v>
          </cell>
          <cell r="D343" t="str">
            <v>T3335</v>
          </cell>
          <cell r="E343" t="str">
            <v>GIUSEPPINA TENBUSCH</v>
          </cell>
          <cell r="F343" t="str">
            <v>BAKEPD</v>
          </cell>
          <cell r="G343" t="str">
            <v>MARK D. BAKER</v>
          </cell>
          <cell r="H343" t="str">
            <v>O</v>
          </cell>
          <cell r="I343" t="str">
            <v>Open</v>
          </cell>
          <cell r="J343">
            <v>51408</v>
          </cell>
          <cell r="K343">
            <v>45594</v>
          </cell>
          <cell r="L343">
            <v>45594</v>
          </cell>
          <cell r="M343">
            <v>45594</v>
          </cell>
          <cell r="N343" t="str">
            <v>J TENBUSCH/D HIGINBOTHAM</v>
          </cell>
          <cell r="O343" t="str">
            <v>HIGINBOTHAM, DOUGLAS W.</v>
          </cell>
          <cell r="P343" t="str">
            <v>doug@jlab.org</v>
          </cell>
        </row>
        <row r="344">
          <cell r="A344" t="str">
            <v>21-D1483</v>
          </cell>
          <cell r="B344">
            <v>0</v>
          </cell>
          <cell r="C344" t="str">
            <v>S</v>
          </cell>
          <cell r="D344" t="str">
            <v>370932</v>
          </cell>
          <cell r="E344" t="str">
            <v>CHARLIE KIM</v>
          </cell>
          <cell r="F344" t="str">
            <v>UNIREG</v>
          </cell>
          <cell r="G344" t="str">
            <v>UNIVERSITY OF REGINA</v>
          </cell>
          <cell r="H344" t="str">
            <v>O</v>
          </cell>
          <cell r="I344" t="str">
            <v>Open</v>
          </cell>
          <cell r="J344">
            <v>50781.25</v>
          </cell>
          <cell r="K344">
            <v>18500</v>
          </cell>
          <cell r="L344">
            <v>0</v>
          </cell>
          <cell r="M344">
            <v>0</v>
          </cell>
          <cell r="N344" t="str">
            <v>C KIM/E CHUDAKOV</v>
          </cell>
          <cell r="O344" t="str">
            <v>CHUDAKOV, EUGENE A</v>
          </cell>
          <cell r="P344" t="str">
            <v>gen@jlab.org</v>
          </cell>
        </row>
        <row r="345">
          <cell r="A345" t="str">
            <v>21-D1555</v>
          </cell>
          <cell r="B345">
            <v>0</v>
          </cell>
          <cell r="C345" t="str">
            <v>S</v>
          </cell>
          <cell r="D345" t="str">
            <v>H3243</v>
          </cell>
          <cell r="E345" t="str">
            <v>THOMAS HURATIAK</v>
          </cell>
          <cell r="F345" t="str">
            <v>PHPKTE</v>
          </cell>
          <cell r="G345" t="str">
            <v>KENDALL HOLDINGS LTD.</v>
          </cell>
          <cell r="H345" t="str">
            <v>O</v>
          </cell>
          <cell r="I345" t="str">
            <v>Open</v>
          </cell>
          <cell r="J345">
            <v>202517</v>
          </cell>
          <cell r="K345">
            <v>70880.95</v>
          </cell>
          <cell r="L345">
            <v>70880.95</v>
          </cell>
          <cell r="M345">
            <v>70880.95</v>
          </cell>
          <cell r="N345" t="str">
            <v>HURATIAK/T WIJERATNE</v>
          </cell>
          <cell r="O345" t="str">
            <v>WIJERATNE, THILAN K</v>
          </cell>
          <cell r="P345" t="str">
            <v>thilan@jlab.org</v>
          </cell>
        </row>
        <row r="346">
          <cell r="A346" t="str">
            <v>21C0935003</v>
          </cell>
          <cell r="B346">
            <v>0</v>
          </cell>
          <cell r="C346" t="str">
            <v>S</v>
          </cell>
          <cell r="D346" t="str">
            <v>W3869</v>
          </cell>
          <cell r="E346" t="str">
            <v>SHARON WILLIAMS</v>
          </cell>
          <cell r="F346" t="str">
            <v>SMITGP</v>
          </cell>
          <cell r="G346" t="str">
            <v>SMITHGROUP INC</v>
          </cell>
          <cell r="H346" t="str">
            <v>O</v>
          </cell>
          <cell r="I346" t="str">
            <v>Open</v>
          </cell>
          <cell r="J346">
            <v>711185.18</v>
          </cell>
          <cell r="K346">
            <v>5497.68</v>
          </cell>
          <cell r="L346">
            <v>0</v>
          </cell>
          <cell r="M346">
            <v>0</v>
          </cell>
          <cell r="N346" t="str">
            <v>SCOTT BENTIVEGNA BLDG 28_</v>
          </cell>
          <cell r="O346" t="str">
            <v>BENTIVEGNA, SCOTT M</v>
          </cell>
          <cell r="P346" t="str">
            <v>scottb@jlab.org</v>
          </cell>
          <cell r="Q346" t="str">
            <v>SOLAROLI, MICHELE L</v>
          </cell>
          <cell r="R346" t="str">
            <v>msolarol@jlab.org</v>
          </cell>
        </row>
        <row r="347">
          <cell r="A347" t="str">
            <v>22-C0008</v>
          </cell>
          <cell r="B347">
            <v>0</v>
          </cell>
          <cell r="C347" t="str">
            <v>S</v>
          </cell>
          <cell r="D347" t="str">
            <v>T3335</v>
          </cell>
          <cell r="E347" t="str">
            <v>GIUSEPPINA TENBUSCH</v>
          </cell>
          <cell r="F347" t="str">
            <v>RIRESE</v>
          </cell>
          <cell r="G347" t="str">
            <v>RI RESEARCH INSTRUMENTS</v>
          </cell>
          <cell r="H347" t="str">
            <v>O</v>
          </cell>
          <cell r="I347" t="str">
            <v>Open</v>
          </cell>
          <cell r="J347">
            <v>722800</v>
          </cell>
          <cell r="K347">
            <v>281120</v>
          </cell>
          <cell r="L347">
            <v>281120</v>
          </cell>
          <cell r="M347">
            <v>281120</v>
          </cell>
          <cell r="N347" t="str">
            <v>M TORRES/G CIOVATI</v>
          </cell>
          <cell r="O347" t="str">
            <v>CIOVATI, GIANLUIGI</v>
          </cell>
          <cell r="P347" t="str">
            <v>gciovati@jlab.org</v>
          </cell>
          <cell r="Q347" t="str">
            <v>LANEY, MITCHELL L</v>
          </cell>
          <cell r="R347" t="str">
            <v>laney@jlab.org</v>
          </cell>
        </row>
        <row r="348">
          <cell r="A348" t="str">
            <v>22-C0021</v>
          </cell>
          <cell r="B348">
            <v>0</v>
          </cell>
          <cell r="C348" t="str">
            <v>S</v>
          </cell>
          <cell r="D348" t="str">
            <v>M8395</v>
          </cell>
          <cell r="E348" t="str">
            <v>DEANN MADDOX</v>
          </cell>
          <cell r="F348" t="str">
            <v>WESSIN</v>
          </cell>
          <cell r="G348" t="str">
            <v>WESSINGTON CRYOGENICS LTD</v>
          </cell>
          <cell r="H348" t="str">
            <v>O</v>
          </cell>
          <cell r="I348" t="str">
            <v>Open</v>
          </cell>
          <cell r="J348">
            <v>176709</v>
          </cell>
          <cell r="K348">
            <v>50012.7</v>
          </cell>
          <cell r="L348">
            <v>50012.7</v>
          </cell>
          <cell r="M348">
            <v>50012.7</v>
          </cell>
          <cell r="N348" t="str">
            <v>B WISSLER/</v>
          </cell>
          <cell r="O348" t="str">
            <v>WISSLER, BLAINE</v>
          </cell>
          <cell r="P348" t="str">
            <v>wissler@jlab.org</v>
          </cell>
          <cell r="Q348" t="str">
            <v>BHATTACHARYA, RITENDRA N</v>
          </cell>
          <cell r="R348" t="str">
            <v>ritendra@jlab.org</v>
          </cell>
        </row>
        <row r="349">
          <cell r="A349" t="str">
            <v>22-C0202</v>
          </cell>
          <cell r="B349">
            <v>0</v>
          </cell>
          <cell r="C349" t="str">
            <v>S</v>
          </cell>
          <cell r="D349" t="str">
            <v>T3335</v>
          </cell>
          <cell r="E349" t="str">
            <v>GIUSEPPINA TENBUSCH</v>
          </cell>
          <cell r="F349" t="str">
            <v>GASURF</v>
          </cell>
          <cell r="G349" t="str">
            <v>GEORGIA STATE UNIVERSITY</v>
          </cell>
          <cell r="H349" t="str">
            <v>O</v>
          </cell>
          <cell r="I349" t="str">
            <v>Open</v>
          </cell>
          <cell r="J349">
            <v>37950</v>
          </cell>
          <cell r="K349">
            <v>24150</v>
          </cell>
          <cell r="L349">
            <v>0</v>
          </cell>
          <cell r="M349">
            <v>0</v>
          </cell>
          <cell r="N349" t="str">
            <v>TANYA GAYE STEWART BLDG 1</v>
          </cell>
          <cell r="O349" t="str">
            <v>STEWART, TANYA-GAYE N</v>
          </cell>
          <cell r="P349" t="str">
            <v>fraites@jlab.org</v>
          </cell>
          <cell r="Q349" t="str">
            <v>PARKINSON, SHARON K</v>
          </cell>
          <cell r="R349" t="str">
            <v>spark@jlab.org</v>
          </cell>
        </row>
        <row r="350">
          <cell r="A350" t="str">
            <v>22-C0275</v>
          </cell>
          <cell r="B350">
            <v>0</v>
          </cell>
          <cell r="C350" t="str">
            <v>S</v>
          </cell>
          <cell r="D350" t="str">
            <v>H3243</v>
          </cell>
          <cell r="E350" t="str">
            <v>THOMAS HURATIAK</v>
          </cell>
          <cell r="F350" t="str">
            <v>CRYUSA</v>
          </cell>
          <cell r="G350" t="str">
            <v>CRYTUR USA INC</v>
          </cell>
          <cell r="H350" t="str">
            <v>O</v>
          </cell>
          <cell r="I350" t="str">
            <v>Open</v>
          </cell>
          <cell r="J350">
            <v>322500</v>
          </cell>
          <cell r="K350">
            <v>0</v>
          </cell>
          <cell r="L350">
            <v>0</v>
          </cell>
          <cell r="M350">
            <v>0</v>
          </cell>
          <cell r="N350" t="str">
            <v>R ENT/12H</v>
          </cell>
          <cell r="O350" t="str">
            <v>WOOD, STEPHEN A</v>
          </cell>
          <cell r="P350" t="str">
            <v>saw@jlab.org</v>
          </cell>
          <cell r="Q350" t="str">
            <v>HURATIAK, THOMAS</v>
          </cell>
          <cell r="R350" t="str">
            <v>huratiak@jlab.org</v>
          </cell>
        </row>
        <row r="351">
          <cell r="A351" t="str">
            <v>22-C0278</v>
          </cell>
          <cell r="B351">
            <v>0</v>
          </cell>
          <cell r="C351" t="str">
            <v>S</v>
          </cell>
          <cell r="D351" t="str">
            <v>H3243</v>
          </cell>
          <cell r="E351" t="str">
            <v>THOMAS HURATIAK</v>
          </cell>
          <cell r="F351" t="str">
            <v>CRYUSA</v>
          </cell>
          <cell r="G351" t="str">
            <v>CRYTUR USA INC</v>
          </cell>
          <cell r="H351" t="str">
            <v>O</v>
          </cell>
          <cell r="I351" t="str">
            <v>Open</v>
          </cell>
          <cell r="J351">
            <v>498800</v>
          </cell>
          <cell r="K351">
            <v>0</v>
          </cell>
          <cell r="L351">
            <v>0</v>
          </cell>
          <cell r="M351">
            <v>0</v>
          </cell>
          <cell r="N351" t="str">
            <v>ALEXANDER SOMOV</v>
          </cell>
          <cell r="O351" t="str">
            <v>WOOD, STEPHEN A</v>
          </cell>
          <cell r="P351" t="str">
            <v>saw@jlab.org</v>
          </cell>
          <cell r="Q351" t="str">
            <v>HURATIAK, THOMAS</v>
          </cell>
          <cell r="R351" t="str">
            <v>huratiak@jlab.org</v>
          </cell>
        </row>
        <row r="352">
          <cell r="A352" t="str">
            <v>22-C0405</v>
          </cell>
          <cell r="B352">
            <v>0</v>
          </cell>
          <cell r="C352" t="str">
            <v>S</v>
          </cell>
          <cell r="D352" t="str">
            <v>H3243</v>
          </cell>
          <cell r="E352" t="str">
            <v>THOMAS HURATIAK</v>
          </cell>
          <cell r="F352" t="str">
            <v>MULTIE</v>
          </cell>
          <cell r="G352" t="str">
            <v>OCEM ACQUISITION CORP</v>
          </cell>
          <cell r="H352" t="str">
            <v>O</v>
          </cell>
          <cell r="I352" t="str">
            <v>Open</v>
          </cell>
          <cell r="J352">
            <v>290593</v>
          </cell>
          <cell r="K352">
            <v>87177.9</v>
          </cell>
          <cell r="L352">
            <v>0</v>
          </cell>
          <cell r="M352">
            <v>0</v>
          </cell>
          <cell r="N352" t="str">
            <v xml:space="preserve">PROBIR GHOSHAL BLDG 55_2 </v>
          </cell>
          <cell r="O352" t="str">
            <v>GHOSHAL, PROBIR K</v>
          </cell>
          <cell r="P352" t="str">
            <v>ghoshal@jlab.org</v>
          </cell>
          <cell r="Q352" t="str">
            <v>FAST, JAMES E</v>
          </cell>
          <cell r="R352" t="str">
            <v>jfast@jlab.org</v>
          </cell>
        </row>
        <row r="353">
          <cell r="A353" t="str">
            <v>22-C0444</v>
          </cell>
          <cell r="B353">
            <v>0</v>
          </cell>
          <cell r="C353" t="str">
            <v>S</v>
          </cell>
          <cell r="D353" t="str">
            <v>K7103</v>
          </cell>
          <cell r="E353" t="str">
            <v>MICHELE KHASIDIS</v>
          </cell>
          <cell r="F353" t="str">
            <v>WARWIC</v>
          </cell>
          <cell r="G353" t="str">
            <v>WARWICK PLUMBING&amp;HEATING</v>
          </cell>
          <cell r="H353" t="str">
            <v>O</v>
          </cell>
          <cell r="I353" t="str">
            <v>Open</v>
          </cell>
          <cell r="J353">
            <v>433800</v>
          </cell>
          <cell r="K353">
            <v>3878</v>
          </cell>
          <cell r="L353">
            <v>0</v>
          </cell>
          <cell r="M353">
            <v>0</v>
          </cell>
          <cell r="N353" t="str">
            <v>CELIA WHITLATCH</v>
          </cell>
          <cell r="O353" t="str">
            <v>RENZO, THOMAS C</v>
          </cell>
          <cell r="P353" t="str">
            <v>renzo@jlab.org</v>
          </cell>
        </row>
        <row r="354">
          <cell r="A354" t="str">
            <v>22-C0525</v>
          </cell>
          <cell r="B354">
            <v>0</v>
          </cell>
          <cell r="C354" t="str">
            <v>S</v>
          </cell>
          <cell r="D354" t="str">
            <v>T3335</v>
          </cell>
          <cell r="E354" t="str">
            <v>GIUSEPPINA TENBUSCH</v>
          </cell>
          <cell r="F354" t="str">
            <v>DUKEU2</v>
          </cell>
          <cell r="G354" t="str">
            <v>DUKE UNIVERSITY</v>
          </cell>
          <cell r="H354" t="str">
            <v>O</v>
          </cell>
          <cell r="I354" t="str">
            <v>Open</v>
          </cell>
          <cell r="J354">
            <v>18598.52</v>
          </cell>
          <cell r="K354">
            <v>0</v>
          </cell>
          <cell r="L354">
            <v>0</v>
          </cell>
          <cell r="M354">
            <v>0</v>
          </cell>
          <cell r="N354" t="str">
            <v>TANYA GAYE STEWART BLDG 1</v>
          </cell>
          <cell r="O354" t="str">
            <v>STEWART, TANYA-GAYE N</v>
          </cell>
          <cell r="P354" t="str">
            <v>fraites@jlab.org</v>
          </cell>
          <cell r="Q354" t="str">
            <v>PARKINSON, SHARON K</v>
          </cell>
          <cell r="R354" t="str">
            <v>spark@jlab.org</v>
          </cell>
        </row>
        <row r="355">
          <cell r="A355" t="str">
            <v>22-D0013</v>
          </cell>
          <cell r="B355">
            <v>0</v>
          </cell>
          <cell r="C355" t="str">
            <v>S</v>
          </cell>
          <cell r="D355" t="str">
            <v>T3153</v>
          </cell>
          <cell r="E355" t="str">
            <v>MELISSA TORRES</v>
          </cell>
          <cell r="F355" t="str">
            <v>LONGEN</v>
          </cell>
          <cell r="G355" t="str">
            <v>LONGENECKER &amp; ASSOCIATES</v>
          </cell>
          <cell r="H355" t="str">
            <v>O</v>
          </cell>
          <cell r="I355" t="str">
            <v>Open</v>
          </cell>
          <cell r="J355">
            <v>21023.42</v>
          </cell>
          <cell r="K355">
            <v>4735.8999999999996</v>
          </cell>
          <cell r="L355">
            <v>4561.05</v>
          </cell>
          <cell r="M355">
            <v>4561.05</v>
          </cell>
          <cell r="N355" t="str">
            <v xml:space="preserve">M TORRES/M SOLAROLI </v>
          </cell>
          <cell r="O355" t="str">
            <v>SOLAROLI, MICHELE L</v>
          </cell>
          <cell r="P355" t="str">
            <v>msolarol@jlab.org</v>
          </cell>
          <cell r="Q355" t="str">
            <v>TORRES, MELISSA C</v>
          </cell>
          <cell r="R355" t="str">
            <v>torres@jlab.org</v>
          </cell>
        </row>
        <row r="356">
          <cell r="A356" t="str">
            <v>22-D0066</v>
          </cell>
          <cell r="B356">
            <v>0</v>
          </cell>
          <cell r="C356" t="str">
            <v>S</v>
          </cell>
          <cell r="D356" t="str">
            <v>M8395</v>
          </cell>
          <cell r="E356" t="str">
            <v>DEANN MADDOX</v>
          </cell>
          <cell r="F356" t="str">
            <v>SUMPRE</v>
          </cell>
          <cell r="G356" t="str">
            <v>SUMITOMO PRECISION</v>
          </cell>
          <cell r="H356" t="str">
            <v>O</v>
          </cell>
          <cell r="I356" t="str">
            <v>Open</v>
          </cell>
          <cell r="J356">
            <v>53200</v>
          </cell>
          <cell r="K356">
            <v>0</v>
          </cell>
          <cell r="L356">
            <v>0</v>
          </cell>
          <cell r="M356">
            <v>0</v>
          </cell>
          <cell r="N356" t="str">
            <v>GARY CHENG BLDG 55</v>
          </cell>
          <cell r="O356" t="str">
            <v>CHENG, GUANGFENG</v>
          </cell>
          <cell r="P356" t="str">
            <v>cheng@jlab.org</v>
          </cell>
          <cell r="Q356" t="str">
            <v>HUQUE, NAEEM A</v>
          </cell>
          <cell r="R356" t="str">
            <v>huque@jlab.org</v>
          </cell>
        </row>
        <row r="357">
          <cell r="A357" t="str">
            <v>22-D0124</v>
          </cell>
          <cell r="B357">
            <v>0</v>
          </cell>
          <cell r="C357" t="str">
            <v>S</v>
          </cell>
          <cell r="D357" t="str">
            <v>M8395</v>
          </cell>
          <cell r="E357" t="str">
            <v>DEANN MADDOX</v>
          </cell>
          <cell r="F357" t="str">
            <v>CHAE&amp;C</v>
          </cell>
          <cell r="G357" t="str">
            <v xml:space="preserve">CHART ENERGY &amp; CHEMICALS </v>
          </cell>
          <cell r="H357" t="str">
            <v>O</v>
          </cell>
          <cell r="I357" t="str">
            <v>Open</v>
          </cell>
          <cell r="J357">
            <v>84000</v>
          </cell>
          <cell r="K357">
            <v>16800</v>
          </cell>
          <cell r="L357">
            <v>16800</v>
          </cell>
          <cell r="M357">
            <v>16800</v>
          </cell>
          <cell r="N357" t="str">
            <v>D MADDOX/MASTRACCI Bdg89</v>
          </cell>
          <cell r="O357" t="str">
            <v>MASTRACCI, BRIAN P</v>
          </cell>
          <cell r="P357" t="str">
            <v>brianm@jlab.org</v>
          </cell>
          <cell r="Q357" t="str">
            <v>YANG, SHUO</v>
          </cell>
          <cell r="R357" t="str">
            <v>syang@jlab.org</v>
          </cell>
        </row>
        <row r="358">
          <cell r="A358" t="str">
            <v>22-D0151</v>
          </cell>
          <cell r="B358">
            <v>0</v>
          </cell>
          <cell r="C358" t="str">
            <v>S</v>
          </cell>
          <cell r="D358" t="str">
            <v>K7103</v>
          </cell>
          <cell r="E358" t="str">
            <v>MICHELE KHASIDIS</v>
          </cell>
          <cell r="F358" t="str">
            <v>MISSIS</v>
          </cell>
          <cell r="G358" t="str">
            <v>MISSISSIPPI STATE UNIVER.</v>
          </cell>
          <cell r="H358" t="str">
            <v>O</v>
          </cell>
          <cell r="I358" t="str">
            <v>Open</v>
          </cell>
          <cell r="J358">
            <v>29840</v>
          </cell>
          <cell r="K358">
            <v>16560</v>
          </cell>
          <cell r="L358">
            <v>4140</v>
          </cell>
          <cell r="M358">
            <v>4140</v>
          </cell>
          <cell r="N358" t="str">
            <v xml:space="preserve">M KHASIDIS/TANYA STEWART </v>
          </cell>
          <cell r="O358" t="str">
            <v>STEWART, TANYA-GAYE N</v>
          </cell>
          <cell r="P358" t="str">
            <v>fraites@jlab.org</v>
          </cell>
        </row>
        <row r="359">
          <cell r="A359" t="str">
            <v>22-D0165</v>
          </cell>
          <cell r="B359">
            <v>0</v>
          </cell>
          <cell r="C359" t="str">
            <v>S</v>
          </cell>
          <cell r="D359" t="str">
            <v>370932</v>
          </cell>
          <cell r="E359" t="str">
            <v>CHARLIE KIM</v>
          </cell>
          <cell r="F359" t="str">
            <v>MASTER</v>
          </cell>
          <cell r="G359" t="str">
            <v>MASTER MACHINE &amp; TOOL CO.</v>
          </cell>
          <cell r="H359" t="str">
            <v>O</v>
          </cell>
          <cell r="I359" t="str">
            <v>Open</v>
          </cell>
          <cell r="J359">
            <v>111462.87</v>
          </cell>
          <cell r="K359">
            <v>40715</v>
          </cell>
          <cell r="L359">
            <v>40715</v>
          </cell>
          <cell r="M359">
            <v>40715</v>
          </cell>
          <cell r="N359" t="str">
            <v>C KIM/BRUNO CORITON</v>
          </cell>
          <cell r="O359" t="str">
            <v>CIOVATI, GIANLUIGI</v>
          </cell>
          <cell r="P359" t="str">
            <v>gciovati@jlab.org</v>
          </cell>
        </row>
        <row r="360">
          <cell r="A360" t="str">
            <v>22-D0270</v>
          </cell>
          <cell r="B360">
            <v>0</v>
          </cell>
          <cell r="C360" t="str">
            <v>S</v>
          </cell>
          <cell r="D360" t="str">
            <v>K7103</v>
          </cell>
          <cell r="E360" t="str">
            <v>MICHELE KHASIDIS</v>
          </cell>
          <cell r="F360" t="str">
            <v>MIT</v>
          </cell>
          <cell r="G360" t="str">
            <v>MASSACHUSETTS INST OF TEC</v>
          </cell>
          <cell r="H360" t="str">
            <v>O</v>
          </cell>
          <cell r="I360" t="str">
            <v>Open</v>
          </cell>
          <cell r="J360">
            <v>12999.96</v>
          </cell>
          <cell r="K360">
            <v>3249.99</v>
          </cell>
          <cell r="L360">
            <v>0</v>
          </cell>
          <cell r="M360">
            <v>0</v>
          </cell>
          <cell r="N360" t="str">
            <v>TANYA GAYE STEWART BLDG 1</v>
          </cell>
          <cell r="O360" t="str">
            <v>STEWART, TANYA-GAYE N</v>
          </cell>
          <cell r="P360" t="str">
            <v>fraites@jlab.org</v>
          </cell>
        </row>
        <row r="361">
          <cell r="A361" t="str">
            <v>22-D0311</v>
          </cell>
          <cell r="B361">
            <v>0</v>
          </cell>
          <cell r="C361" t="str">
            <v>S</v>
          </cell>
          <cell r="D361" t="str">
            <v>K7103</v>
          </cell>
          <cell r="E361" t="str">
            <v>MICHELE KHASIDIS</v>
          </cell>
          <cell r="F361" t="str">
            <v>UVA</v>
          </cell>
          <cell r="G361" t="str">
            <v>UNIVERSITY OF VIRGINIA</v>
          </cell>
          <cell r="H361" t="str">
            <v>O</v>
          </cell>
          <cell r="I361" t="str">
            <v>Open</v>
          </cell>
          <cell r="J361">
            <v>28500</v>
          </cell>
          <cell r="K361">
            <v>9499.0499999999993</v>
          </cell>
          <cell r="L361">
            <v>0</v>
          </cell>
          <cell r="M361">
            <v>0</v>
          </cell>
          <cell r="N361" t="str">
            <v>TANYA GAYE STEWART BLDG 1</v>
          </cell>
          <cell r="O361" t="str">
            <v>STEWART, TANYA-GAYE N</v>
          </cell>
          <cell r="P361" t="str">
            <v>fraites@jlab.org</v>
          </cell>
          <cell r="Q361" t="str">
            <v>KHASIDIS, MICHELE</v>
          </cell>
          <cell r="R361" t="str">
            <v>michele@jlab.org</v>
          </cell>
        </row>
        <row r="362">
          <cell r="A362" t="str">
            <v>22-D0312</v>
          </cell>
          <cell r="B362">
            <v>0</v>
          </cell>
          <cell r="C362" t="str">
            <v>S</v>
          </cell>
          <cell r="D362" t="str">
            <v>K7103</v>
          </cell>
          <cell r="E362" t="str">
            <v>MICHELE KHASIDIS</v>
          </cell>
          <cell r="F362" t="str">
            <v>UVA</v>
          </cell>
          <cell r="G362" t="str">
            <v>UNIVERSITY OF VIRGINIA</v>
          </cell>
          <cell r="H362" t="str">
            <v>O</v>
          </cell>
          <cell r="I362" t="str">
            <v>Open</v>
          </cell>
          <cell r="J362">
            <v>36000</v>
          </cell>
          <cell r="K362">
            <v>9000</v>
          </cell>
          <cell r="L362">
            <v>9000</v>
          </cell>
          <cell r="M362">
            <v>9000</v>
          </cell>
          <cell r="N362" t="str">
            <v>TANYA GAYE STEWART BLDG 1</v>
          </cell>
          <cell r="O362" t="str">
            <v>STEWART, TANYA-GAYE N</v>
          </cell>
          <cell r="P362" t="str">
            <v>fraites@jlab.org</v>
          </cell>
          <cell r="Q362" t="str">
            <v>KHASIDIS, MICHELE</v>
          </cell>
          <cell r="R362" t="str">
            <v>michele@jlab.org</v>
          </cell>
        </row>
        <row r="363">
          <cell r="A363" t="str">
            <v>22-D0339</v>
          </cell>
          <cell r="B363">
            <v>0</v>
          </cell>
          <cell r="C363" t="str">
            <v>S</v>
          </cell>
          <cell r="D363" t="str">
            <v>T3335</v>
          </cell>
          <cell r="E363" t="str">
            <v>GIUSEPPINA TENBUSCH</v>
          </cell>
          <cell r="F363" t="str">
            <v>UNITE5</v>
          </cell>
          <cell r="G363" t="str">
            <v>UNIVERSITY OF TENNESSEE</v>
          </cell>
          <cell r="H363" t="str">
            <v>O</v>
          </cell>
          <cell r="I363" t="str">
            <v>Open</v>
          </cell>
          <cell r="J363">
            <v>47064</v>
          </cell>
          <cell r="K363">
            <v>11766</v>
          </cell>
          <cell r="L363">
            <v>11766</v>
          </cell>
          <cell r="M363">
            <v>11766</v>
          </cell>
          <cell r="N363" t="str">
            <v>TANYA GAYE STEWART BLDG 1</v>
          </cell>
          <cell r="O363" t="str">
            <v>STEWART, TANYA-GAYE N</v>
          </cell>
          <cell r="P363" t="str">
            <v>fraites@jlab.org</v>
          </cell>
          <cell r="Q363" t="str">
            <v>PARKINSON, SHARON K</v>
          </cell>
          <cell r="R363" t="str">
            <v>spark@jlab.org</v>
          </cell>
        </row>
        <row r="364">
          <cell r="A364" t="str">
            <v>22-D0450</v>
          </cell>
          <cell r="B364">
            <v>0</v>
          </cell>
          <cell r="C364" t="str">
            <v>S</v>
          </cell>
          <cell r="D364" t="str">
            <v>H3243</v>
          </cell>
          <cell r="E364" t="str">
            <v>THOMAS HURATIAK</v>
          </cell>
          <cell r="F364" t="str">
            <v>AIRCRY</v>
          </cell>
          <cell r="G364" t="str">
            <v>AIR LIQUIDE CRYOGENIC</v>
          </cell>
          <cell r="H364" t="str">
            <v>O</v>
          </cell>
          <cell r="I364" t="str">
            <v>Open</v>
          </cell>
          <cell r="J364">
            <v>180710</v>
          </cell>
          <cell r="K364">
            <v>0</v>
          </cell>
          <cell r="L364">
            <v>0</v>
          </cell>
          <cell r="M364">
            <v>0</v>
          </cell>
          <cell r="N364" t="str">
            <v>BUDDY CARLTON BLDG 89_1 R</v>
          </cell>
          <cell r="O364" t="str">
            <v>CARLTON, BUDDY J</v>
          </cell>
          <cell r="P364" t="str">
            <v>carltonb@jlab.org</v>
          </cell>
          <cell r="Q364" t="str">
            <v>CREEL, JONATHAN D</v>
          </cell>
          <cell r="R364" t="str">
            <v>creel@jlab.org</v>
          </cell>
        </row>
        <row r="365">
          <cell r="A365" t="str">
            <v>22-D0462</v>
          </cell>
          <cell r="B365">
            <v>0</v>
          </cell>
          <cell r="C365" t="str">
            <v>S</v>
          </cell>
          <cell r="D365" t="str">
            <v>K7103</v>
          </cell>
          <cell r="E365" t="str">
            <v>MICHELE KHASIDIS</v>
          </cell>
          <cell r="F365" t="str">
            <v>STEVIT</v>
          </cell>
          <cell r="G365" t="str">
            <v>STEVENS INSTITUTE OF TECH</v>
          </cell>
          <cell r="H365" t="str">
            <v>O</v>
          </cell>
          <cell r="I365" t="str">
            <v>Open</v>
          </cell>
          <cell r="J365">
            <v>41526.94</v>
          </cell>
          <cell r="K365">
            <v>4427.95</v>
          </cell>
          <cell r="L365">
            <v>0</v>
          </cell>
          <cell r="M365">
            <v>0</v>
          </cell>
          <cell r="N365" t="str">
            <v>TANYA GAYE STEWART BLDG 1</v>
          </cell>
          <cell r="O365" t="str">
            <v>STEWART, TANYA-GAYE N</v>
          </cell>
          <cell r="P365" t="str">
            <v>fraites@jlab.org</v>
          </cell>
        </row>
        <row r="366">
          <cell r="A366" t="str">
            <v>22-D0507</v>
          </cell>
          <cell r="B366">
            <v>0</v>
          </cell>
          <cell r="C366" t="str">
            <v>S</v>
          </cell>
          <cell r="D366" t="str">
            <v>T3335</v>
          </cell>
          <cell r="E366" t="str">
            <v>GIUSEPPINA TENBUSCH</v>
          </cell>
          <cell r="F366" t="str">
            <v>UNIVKR</v>
          </cell>
          <cell r="G366" t="str">
            <v>UNIVERSITY OF KANSAS RC</v>
          </cell>
          <cell r="H366" t="str">
            <v>O</v>
          </cell>
          <cell r="I366" t="str">
            <v>Open</v>
          </cell>
          <cell r="J366">
            <v>36000</v>
          </cell>
          <cell r="K366">
            <v>9000</v>
          </cell>
          <cell r="L366">
            <v>0</v>
          </cell>
          <cell r="M366">
            <v>0</v>
          </cell>
          <cell r="N366" t="str">
            <v>TANYA GAYE STEWART BLDG 1</v>
          </cell>
          <cell r="O366" t="str">
            <v>STEWART, TANYA-GAYE N</v>
          </cell>
          <cell r="P366" t="str">
            <v>fraites@jlab.org</v>
          </cell>
          <cell r="Q366" t="str">
            <v>PARKINSON, SHARON K</v>
          </cell>
          <cell r="R366" t="str">
            <v>spark@jlab.org</v>
          </cell>
        </row>
        <row r="367">
          <cell r="A367" t="str">
            <v>22-D0679</v>
          </cell>
          <cell r="B367">
            <v>0</v>
          </cell>
          <cell r="C367" t="str">
            <v>S</v>
          </cell>
          <cell r="D367" t="str">
            <v>H3243</v>
          </cell>
          <cell r="E367" t="str">
            <v>THOMAS HURATIAK</v>
          </cell>
          <cell r="F367" t="str">
            <v>QUANTO</v>
          </cell>
          <cell r="G367" t="str">
            <v>QUANTUM OPUS LLC</v>
          </cell>
          <cell r="H367" t="str">
            <v>O</v>
          </cell>
          <cell r="I367" t="str">
            <v>Open</v>
          </cell>
          <cell r="J367">
            <v>225000</v>
          </cell>
          <cell r="K367">
            <v>0</v>
          </cell>
          <cell r="L367">
            <v>0</v>
          </cell>
          <cell r="M367">
            <v>0</v>
          </cell>
          <cell r="N367" t="str">
            <v>OLIVIER PFISTER, UVA/PHYS</v>
          </cell>
          <cell r="O367" t="str">
            <v>EDWARDS, ROBERT G</v>
          </cell>
          <cell r="P367" t="str">
            <v>edwards@jlab.org</v>
          </cell>
          <cell r="Q367" t="str">
            <v>STEWART, TANYA-GAYE N</v>
          </cell>
          <cell r="R367" t="str">
            <v>fraites@jlab.org</v>
          </cell>
        </row>
        <row r="368">
          <cell r="A368" t="str">
            <v>Overall - Summary</v>
          </cell>
          <cell r="J368">
            <v>323707370.99000001</v>
          </cell>
          <cell r="K368">
            <v>310438047.88999999</v>
          </cell>
          <cell r="L368">
            <v>309386840.37</v>
          </cell>
          <cell r="M368">
            <v>309386840.37</v>
          </cell>
        </row>
        <row r="369">
          <cell r="A369" t="str">
            <v>/content/folder[@name='Production']/folder[@name='Common Reports']/folder[@name='General Access']/folder[@name='Procurement']/report[@name='Subcontract PO Status Export']</v>
          </cell>
        </row>
        <row r="370">
          <cell r="A370" t="str">
            <v>/content/folder[@name='Production']/folder[@name='Packages']/folder[@name='General Access']/package[@name='Purchasing CP']/model[@name='2020-06-25T11:36:22.174Z']</v>
          </cell>
        </row>
        <row r="372">
          <cell r="A372" t="str">
            <v>March 31, 2022 : 9:05:03 AM</v>
          </cell>
          <cell r="J372" t="str">
            <v>Page: 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="110" zoomScaleNormal="110" workbookViewId="0">
      <pane xSplit="3" ySplit="3" topLeftCell="H25" activePane="bottomRight" state="frozen"/>
      <selection pane="topRight" activeCell="D1" sqref="D1"/>
      <selection pane="bottomLeft" activeCell="A4" sqref="A4"/>
      <selection pane="bottomRight" activeCell="C28" sqref="C28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44651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pans="1:14" ht="55" customHeight="1" x14ac:dyDescent="0.25">
      <c r="A4" s="12" t="s">
        <v>41</v>
      </c>
      <c r="B4" s="12" t="str">
        <f>VLOOKUP(A4,[1]CER_SubK_PO_Status!A:N,9,FALSE)</f>
        <v>Open</v>
      </c>
      <c r="C4" s="12" t="str">
        <f>VLOOKUP(A4,[1]CER_SubK_PO_Status!A:N,7,FALSE)</f>
        <v>ADVANCED ENG SYSTEMS LLC</v>
      </c>
      <c r="D4" s="13">
        <f>VLOOKUP(A4,[1]CER_SubK_PO_Status!A:N,10,FALSE)/1000</f>
        <v>649.70000000000005</v>
      </c>
      <c r="E4" s="13">
        <f>VLOOKUP(A4,[1]CER_SubK_PO_Status!A:N,11,FALSE)/1000</f>
        <v>90.65</v>
      </c>
      <c r="F4" s="13">
        <f>VLOOKUP(A4,[1]CER_SubK_PO_Status!A:N,12,FALSE)/1000</f>
        <v>0</v>
      </c>
      <c r="G4" s="13">
        <f t="shared" ref="G4:G22" si="0">D4-E4</f>
        <v>559.05000000000007</v>
      </c>
      <c r="H4" s="13">
        <f t="shared" ref="H4:H22" si="1">D4-F4</f>
        <v>649.70000000000005</v>
      </c>
      <c r="I4" s="12" t="str">
        <f>VLOOKUP(A4,[1]CER_SubK_PO_Status!A:N,5,FALSE)</f>
        <v>DEANN MADDOX</v>
      </c>
      <c r="J4" s="14" t="str">
        <f>RIGHT(VLOOKUP(A4,[1]CER_SubK_PO_Status!A:N,14,FALSE),LEN(VLOOKUP(A4,[1]CER_SubK_PO_Status!A:N,14,FALSE))-SEARCH("/",VLOOKUP(A4,[1]CER_SubK_PO_Status!A:N,14,FALSE),1))</f>
        <v>S YANG</v>
      </c>
      <c r="K4" s="15" t="str">
        <f>IF(VLOOKUP(A4,[1]CER_SubK_PO_Status!A:R,15,FALSE)=0,"",VLOOKUP(A4,[1]CER_SubK_PO_Status!A:R,15,FALSE))</f>
        <v>YANG, SHUO</v>
      </c>
      <c r="L4" s="15" t="str">
        <f>IF(VLOOKUP(A4,[1]CER_SubK_PO_Status!A:R,17,FALSE)=0,"",VLOOKUP(A4,[1]CER_SubK_PO_Status!A:R,17,FALSE))</f>
        <v>WIELICZKO, JOHN</v>
      </c>
      <c r="M4" s="15" t="str">
        <f>IF(VLOOKUP(A4,[1]CER_SubK_PO_Status!A:R,16,FALSE)=0,"",VLOOKUP(A4,[1]CER_SubK_PO_Status!A:R,16,FALSE))</f>
        <v>syang@jlab.org</v>
      </c>
      <c r="N4" s="15" t="str">
        <f>IF(VLOOKUP(A4,[1]CER_SubK_PO_Status!A:R,18,FALSE)=0,"",VLOOKUP(A4,[1]CER_SubK_PO_Status!A:R,18,FALSE))</f>
        <v>johnw@jlab.org</v>
      </c>
    </row>
    <row r="5" spans="1:14" ht="57.75" customHeight="1" x14ac:dyDescent="0.25">
      <c r="A5" s="12" t="s">
        <v>42</v>
      </c>
      <c r="B5" s="12" t="str">
        <f>VLOOKUP(A5,[1]CER_SubK_PO_Status!A:N,9,FALSE)</f>
        <v>Open</v>
      </c>
      <c r="C5" s="12" t="str">
        <f>VLOOKUP(A5,[1]CER_SubK_PO_Status!A:N,7,FALSE)</f>
        <v>BENNU GROUP INC</v>
      </c>
      <c r="D5" s="13">
        <f>VLOOKUP(A5,[1]CER_SubK_PO_Status!A:N,10,FALSE)/1000</f>
        <v>114.38200000000001</v>
      </c>
      <c r="E5" s="13">
        <f>VLOOKUP(A5,[1]CER_SubK_PO_Status!A:N,11,FALSE)/1000</f>
        <v>86.835030000000003</v>
      </c>
      <c r="F5" s="13">
        <f>VLOOKUP(A5,[1]CER_SubK_PO_Status!A:N,12,FALSE)/1000</f>
        <v>56.941000000000003</v>
      </c>
      <c r="G5" s="13">
        <f t="shared" si="0"/>
        <v>27.546970000000002</v>
      </c>
      <c r="H5" s="13">
        <f t="shared" si="1"/>
        <v>57.441000000000003</v>
      </c>
      <c r="I5" s="12" t="str">
        <f>VLOOKUP(A5,[1]CER_SubK_PO_Status!A:N,5,FALSE)</f>
        <v>THOMAS HURATIAK</v>
      </c>
      <c r="J5" s="14" t="str">
        <f>RIGHT(VLOOKUP(A5,[1]CER_SubK_PO_Status!A:N,14,FALSE),LEN(VLOOKUP(A5,[1]CER_SubK_PO_Status!A:N,14,FALSE))-SEARCH("/",VLOOKUP(A5,[1]CER_SubK_PO_Status!A:N,14,FALSE),1))</f>
        <v>B WISSLER</v>
      </c>
      <c r="K5" s="15" t="str">
        <f>IF(VLOOKUP(A5,[1]CER_SubK_PO_Status!A:R,15,FALSE)=0,"",VLOOKUP(A5,[1]CER_SubK_PO_Status!A:R,15,FALSE))</f>
        <v>PERRY, CHRISTOPHER C</v>
      </c>
      <c r="L5" s="15" t="str">
        <f>IF(VLOOKUP(A5,[1]CER_SubK_PO_Status!A:R,17,FALSE)=0,"",VLOOKUP(A5,[1]CER_SubK_PO_Status!A:R,17,FALSE))</f>
        <v/>
      </c>
      <c r="M5" s="15" t="str">
        <f>IF(VLOOKUP(A5,[1]CER_SubK_PO_Status!A:R,16,FALSE)=0,"",VLOOKUP(A5,[1]CER_SubK_PO_Status!A:R,16,FALSE))</f>
        <v>cperry@jlab.org</v>
      </c>
      <c r="N5" s="15" t="str">
        <f>IF(VLOOKUP(A5,[1]CER_SubK_PO_Status!A:R,18,FALSE)=0,"",VLOOKUP(A5,[1]CER_SubK_PO_Status!A:R,18,FALSE))</f>
        <v/>
      </c>
    </row>
    <row r="6" spans="1:14" ht="57.75" customHeight="1" x14ac:dyDescent="0.25">
      <c r="A6" s="12" t="s">
        <v>16</v>
      </c>
      <c r="B6" s="12" t="str">
        <f>VLOOKUP(A6,[1]CER_SubK_PO_Status!A:N,9,FALSE)</f>
        <v>Open</v>
      </c>
      <c r="C6" s="12" t="str">
        <f>VLOOKUP(A6,[1]CER_SubK_PO_Status!A:N,7,FALSE)</f>
        <v>CENTRE NATIONALE DE</v>
      </c>
      <c r="D6" s="13">
        <f>VLOOKUP(A6,[1]CER_SubK_PO_Status!A:N,10,FALSE)/1000</f>
        <v>36</v>
      </c>
      <c r="E6" s="13">
        <f>VLOOKUP(A6,[1]CER_SubK_PO_Status!A:N,11,FALSE)/1000</f>
        <v>36</v>
      </c>
      <c r="F6" s="13">
        <f>VLOOKUP(A6,[1]CER_SubK_PO_Status!A:N,12,FALSE)/1000</f>
        <v>0</v>
      </c>
      <c r="G6" s="13">
        <f t="shared" si="0"/>
        <v>0</v>
      </c>
      <c r="H6" s="13">
        <f t="shared" si="1"/>
        <v>36</v>
      </c>
      <c r="I6" s="12" t="str">
        <f>VLOOKUP(A6,[1]CER_SubK_PO_Status!A:N,5,FALSE)</f>
        <v>GIUSEPPINA TENBUSCH</v>
      </c>
      <c r="J6" s="14" t="str">
        <f>RIGHT(VLOOKUP(A6,[1]CER_SubK_PO_Status!A:N,14,FALSE),LEN(VLOOKUP(A6,[1]CER_SubK_PO_Status!A:N,14,FALSE))-SEARCH("/",VLOOKUP(A6,[1]CER_SubK_PO_Status!A:N,14,FALSE),1))</f>
        <v>TANYA STEWART</v>
      </c>
      <c r="K6" s="15" t="str">
        <f>IF(VLOOKUP(A6,[1]CER_SubK_PO_Status!A:R,15,FALSE)=0,"",VLOOKUP(A6,[1]CER_SubK_PO_Status!A:R,15,FALSE))</f>
        <v>STEWART, TANYA-GAYE N</v>
      </c>
      <c r="L6" s="15" t="str">
        <f>IF(VLOOKUP(A6,[1]CER_SubK_PO_Status!A:R,17,FALSE)=0,"",VLOOKUP(A6,[1]CER_SubK_PO_Status!A:R,17,FALSE))</f>
        <v>PARKINSON, SHARON K</v>
      </c>
      <c r="M6" s="15" t="str">
        <f>IF(VLOOKUP(A6,[1]CER_SubK_PO_Status!A:R,16,FALSE)=0,"",VLOOKUP(A6,[1]CER_SubK_PO_Status!A:R,16,FALSE))</f>
        <v>fraites@jlab.org</v>
      </c>
      <c r="N6" s="15" t="str">
        <f>IF(VLOOKUP(A6,[1]CER_SubK_PO_Status!A:R,18,FALSE)=0,"",VLOOKUP(A6,[1]CER_SubK_PO_Status!A:R,18,FALSE))</f>
        <v>spark@jlab.org</v>
      </c>
    </row>
    <row r="7" spans="1:14" ht="60" customHeight="1" x14ac:dyDescent="0.25">
      <c r="A7" s="12" t="s">
        <v>43</v>
      </c>
      <c r="B7" s="12" t="str">
        <f>VLOOKUP(A7,[1]CER_SubK_PO_Status!A:N,9,FALSE)</f>
        <v>Open</v>
      </c>
      <c r="C7" s="12" t="str">
        <f>VLOOKUP(A7,[1]CER_SubK_PO_Status!A:N,7,FALSE)</f>
        <v xml:space="preserve">CHART ENERGY &amp; CHEMICALS </v>
      </c>
      <c r="D7" s="13">
        <f>VLOOKUP(A7,[1]CER_SubK_PO_Status!A:N,10,FALSE)/1000</f>
        <v>84</v>
      </c>
      <c r="E7" s="13">
        <f>VLOOKUP(A7,[1]CER_SubK_PO_Status!A:N,11,FALSE)/1000</f>
        <v>16.8</v>
      </c>
      <c r="F7" s="13">
        <f>VLOOKUP(A7,[1]CER_SubK_PO_Status!A:N,12,FALSE)/1000</f>
        <v>16.8</v>
      </c>
      <c r="G7" s="13">
        <f t="shared" si="0"/>
        <v>67.2</v>
      </c>
      <c r="H7" s="13">
        <f t="shared" si="1"/>
        <v>67.2</v>
      </c>
      <c r="I7" s="12" t="str">
        <f>VLOOKUP(A7,[1]CER_SubK_PO_Status!A:N,5,FALSE)</f>
        <v>DEANN MADDOX</v>
      </c>
      <c r="J7" s="14" t="str">
        <f>RIGHT(VLOOKUP(A7,[1]CER_SubK_PO_Status!A:N,14,FALSE),LEN(VLOOKUP(A7,[1]CER_SubK_PO_Status!A:N,14,FALSE))-SEARCH("/",VLOOKUP(A7,[1]CER_SubK_PO_Status!A:N,14,FALSE),1))</f>
        <v>MASTRACCI Bdg89</v>
      </c>
      <c r="K7" s="15" t="str">
        <f>IF(VLOOKUP(A7,[1]CER_SubK_PO_Status!A:R,15,FALSE)=0,"",VLOOKUP(A7,[1]CER_SubK_PO_Status!A:R,15,FALSE))</f>
        <v>MASTRACCI, BRIAN P</v>
      </c>
      <c r="L7" s="15" t="str">
        <f>IF(VLOOKUP(A7,[1]CER_SubK_PO_Status!A:R,17,FALSE)=0,"",VLOOKUP(A7,[1]CER_SubK_PO_Status!A:R,17,FALSE))</f>
        <v>YANG, SHUO</v>
      </c>
      <c r="M7" s="15" t="str">
        <f>IF(VLOOKUP(A7,[1]CER_SubK_PO_Status!A:R,16,FALSE)=0,"",VLOOKUP(A7,[1]CER_SubK_PO_Status!A:R,16,FALSE))</f>
        <v>brianm@jlab.org</v>
      </c>
      <c r="N7" s="15" t="str">
        <f>IF(VLOOKUP(A7,[1]CER_SubK_PO_Status!A:R,18,FALSE)=0,"",VLOOKUP(A7,[1]CER_SubK_PO_Status!A:R,18,FALSE))</f>
        <v>syang@jlab.org</v>
      </c>
    </row>
    <row r="8" spans="1:14" ht="55" customHeight="1" x14ac:dyDescent="0.25">
      <c r="A8" s="12" t="s">
        <v>17</v>
      </c>
      <c r="B8" s="12" t="str">
        <f>VLOOKUP(A8,[1]CER_SubK_PO_Status!A:N,9,FALSE)</f>
        <v>Open</v>
      </c>
      <c r="C8" s="12" t="str">
        <f>VLOOKUP(A8,[1]CER_SubK_PO_Status!A:N,7,FALSE)</f>
        <v xml:space="preserve">CRYONOVA PROCESS SYSTEMS </v>
      </c>
      <c r="D8" s="13">
        <f>VLOOKUP(A8,[1]CER_SubK_PO_Status!A:N,10,FALSE)/1000</f>
        <v>213.35017999999999</v>
      </c>
      <c r="E8" s="13">
        <f>VLOOKUP(A8,[1]CER_SubK_PO_Status!A:N,11,FALSE)/1000</f>
        <v>110.84017999999999</v>
      </c>
      <c r="F8" s="13">
        <f>VLOOKUP(A8,[1]CER_SubK_PO_Status!A:N,12,FALSE)/1000</f>
        <v>110.84017999999999</v>
      </c>
      <c r="G8" s="13">
        <f t="shared" si="0"/>
        <v>102.51</v>
      </c>
      <c r="H8" s="13">
        <f t="shared" si="1"/>
        <v>102.51</v>
      </c>
      <c r="I8" s="12" t="str">
        <f>VLOOKUP(A8,[1]CER_SubK_PO_Status!A:N,5,FALSE)</f>
        <v>THOMAS HURATIAK</v>
      </c>
      <c r="J8" s="14" t="str">
        <f>RIGHT(VLOOKUP(A8,[1]CER_SubK_PO_Status!A:N,14,FALSE),LEN(VLOOKUP(A8,[1]CER_SubK_PO_Status!A:N,14,FALSE))-SEARCH("/",VLOOKUP(A8,[1]CER_SubK_PO_Status!A:N,14,FALSE),1))</f>
        <v>T WIJERATNE</v>
      </c>
      <c r="K8" s="15" t="str">
        <f>IF(VLOOKUP(A8,[1]CER_SubK_PO_Status!A:R,15,FALSE)=0,"",VLOOKUP(A8,[1]CER_SubK_PO_Status!A:R,15,FALSE))</f>
        <v>WIJERATNE, THILAN K</v>
      </c>
      <c r="L8" s="15" t="str">
        <f>IF(VLOOKUP(A8,[1]CER_SubK_PO_Status!A:R,17,FALSE)=0,"",VLOOKUP(A8,[1]CER_SubK_PO_Status!A:R,17,FALSE))</f>
        <v>SMITH, CORRY E</v>
      </c>
      <c r="M8" s="15" t="str">
        <f>IF(VLOOKUP(A8,[1]CER_SubK_PO_Status!A:R,16,FALSE)=0,"",VLOOKUP(A8,[1]CER_SubK_PO_Status!A:R,16,FALSE))</f>
        <v>thilan@jlab.org</v>
      </c>
      <c r="N8" s="15" t="str">
        <f>IF(VLOOKUP(A8,[1]CER_SubK_PO_Status!A:R,18,FALSE)=0,"",VLOOKUP(A8,[1]CER_SubK_PO_Status!A:R,18,FALSE))</f>
        <v>csmith@jlab.org</v>
      </c>
    </row>
    <row r="9" spans="1:14" ht="55" customHeight="1" x14ac:dyDescent="0.25">
      <c r="A9" s="12" t="s">
        <v>44</v>
      </c>
      <c r="B9" s="12" t="str">
        <f>VLOOKUP(A9,[1]CER_SubK_PO_Status!A:N,9,FALSE)</f>
        <v>Open</v>
      </c>
      <c r="C9" s="12" t="str">
        <f>VLOOKUP(A9,[1]CER_SubK_PO_Status!A:N,7,FALSE)</f>
        <v>CT HX LLC</v>
      </c>
      <c r="D9" s="13">
        <f>VLOOKUP(A9,[1]CER_SubK_PO_Status!A:N,10,FALSE)/1000</f>
        <v>58.932000000000002</v>
      </c>
      <c r="E9" s="13">
        <f>VLOOKUP(A9,[1]CER_SubK_PO_Status!A:N,11,FALSE)/1000</f>
        <v>19.916640000000001</v>
      </c>
      <c r="F9" s="13">
        <f>VLOOKUP(A9,[1]CER_SubK_PO_Status!A:N,12,FALSE)/1000</f>
        <v>0</v>
      </c>
      <c r="G9" s="13">
        <f>D9-E9</f>
        <v>39.015360000000001</v>
      </c>
      <c r="H9" s="13">
        <f>D9-F9</f>
        <v>58.932000000000002</v>
      </c>
      <c r="I9" s="12" t="str">
        <f>VLOOKUP(A9,[1]CER_SubK_PO_Status!A:N,5,FALSE)</f>
        <v>MELISSA TORRES</v>
      </c>
      <c r="J9" s="14" t="str">
        <f>RIGHT(VLOOKUP(A9,[1]CER_SubK_PO_Status!A:N,14,FALSE),LEN(VLOOKUP(A9,[1]CER_SubK_PO_Status!A:N,14,FALSE))-SEARCH("/",VLOOKUP(A9,[1]CER_SubK_PO_Status!A:N,14,FALSE),1))</f>
        <v>CARROLL JONES</v>
      </c>
      <c r="K9" s="15" t="str">
        <f>IF(VLOOKUP(A9,[1]CER_SubK_PO_Status!A:R,15,FALSE)=0,"",VLOOKUP(A9,[1]CER_SubK_PO_Status!A:R,15,FALSE))</f>
        <v>JONES, CARROLL W</v>
      </c>
      <c r="L9" s="15" t="str">
        <f>IF(VLOOKUP(A9,[1]CER_SubK_PO_Status!A:R,17,FALSE)=0,"",VLOOKUP(A9,[1]CER_SubK_PO_Status!A:R,17,FALSE))</f>
        <v/>
      </c>
      <c r="M9" s="15" t="str">
        <f>IF(VLOOKUP(A9,[1]CER_SubK_PO_Status!A:R,16,FALSE)=0,"",VLOOKUP(A9,[1]CER_SubK_PO_Status!A:R,16,FALSE))</f>
        <v>jonesc@jlab.org</v>
      </c>
      <c r="N9" s="15" t="str">
        <f>IF(VLOOKUP(A9,[1]CER_SubK_PO_Status!A:R,18,FALSE)=0,"",VLOOKUP(A9,[1]CER_SubK_PO_Status!A:R,18,FALSE))</f>
        <v/>
      </c>
    </row>
    <row r="10" spans="1:14" ht="55" customHeight="1" x14ac:dyDescent="0.25">
      <c r="A10" s="12" t="s">
        <v>18</v>
      </c>
      <c r="B10" s="12" t="str">
        <f>VLOOKUP(A10,[1]CER_SubK_PO_Status!A:N,9,FALSE)</f>
        <v>Open</v>
      </c>
      <c r="C10" s="12" t="str">
        <f>VLOOKUP(A10,[1]CER_SubK_PO_Status!A:N,7,FALSE)</f>
        <v>FLORIDA STATE UNIVERSITY</v>
      </c>
      <c r="D10" s="13">
        <f>VLOOKUP(A10,[1]CER_SubK_PO_Status!A:N,10,FALSE)/1000</f>
        <v>131.99360000000001</v>
      </c>
      <c r="E10" s="13">
        <f>VLOOKUP(A10,[1]CER_SubK_PO_Status!A:N,11,FALSE)/1000</f>
        <v>125.64391999999999</v>
      </c>
      <c r="F10" s="13">
        <f>VLOOKUP(A10,[1]CER_SubK_PO_Status!A:N,12,FALSE)/1000</f>
        <v>122.75319999999999</v>
      </c>
      <c r="G10" s="13">
        <f t="shared" si="0"/>
        <v>6.3496800000000206</v>
      </c>
      <c r="H10" s="13">
        <f t="shared" si="1"/>
        <v>9.2404000000000224</v>
      </c>
      <c r="I10" s="12" t="str">
        <f>VLOOKUP(A10,[1]CER_SubK_PO_Status!A:N,5,FALSE)</f>
        <v>GIUSEPPINA TENBUSCH</v>
      </c>
      <c r="J10" s="14" t="str">
        <f>RIGHT(VLOOKUP(A10,[1]CER_SubK_PO_Status!A:N,14,FALSE),LEN(VLOOKUP(A10,[1]CER_SubK_PO_Status!A:N,14,FALSE))-SEARCH("/",VLOOKUP(A10,[1]CER_SubK_PO_Status!A:N,14,FALSE),1))</f>
        <v>TANYA STEWART</v>
      </c>
      <c r="K10" s="15" t="str">
        <f>IF(VLOOKUP(A10,[1]CER_SubK_PO_Status!A:R,15,FALSE)=0,"",VLOOKUP(A10,[1]CER_SubK_PO_Status!A:R,15,FALSE))</f>
        <v>STEWART, TANYA-GAYE N</v>
      </c>
      <c r="L10" s="15" t="str">
        <f>IF(VLOOKUP(A10,[1]CER_SubK_PO_Status!A:R,17,FALSE)=0,"",VLOOKUP(A10,[1]CER_SubK_PO_Status!A:R,17,FALSE))</f>
        <v>PARKINSON, SHARON K</v>
      </c>
      <c r="M10" s="15" t="str">
        <f>IF(VLOOKUP(A10,[1]CER_SubK_PO_Status!A:R,16,FALSE)=0,"",VLOOKUP(A10,[1]CER_SubK_PO_Status!A:R,16,FALSE))</f>
        <v>fraites@jlab.org</v>
      </c>
      <c r="N10" s="15" t="str">
        <f>IF(VLOOKUP(A10,[1]CER_SubK_PO_Status!A:R,18,FALSE)=0,"",VLOOKUP(A10,[1]CER_SubK_PO_Status!A:R,18,FALSE))</f>
        <v>spark@jlab.org</v>
      </c>
    </row>
    <row r="11" spans="1:14" ht="55" customHeight="1" x14ac:dyDescent="0.25">
      <c r="A11" s="12" t="s">
        <v>19</v>
      </c>
      <c r="B11" s="12" t="str">
        <f>VLOOKUP(A11,[1]CER_SubK_PO_Status!A:N,9,FALSE)</f>
        <v>Open</v>
      </c>
      <c r="C11" s="12" t="str">
        <f>VLOOKUP(A11,[1]CER_SubK_PO_Status!A:N,7,FALSE)</f>
        <v>HAYASHI-REPIC CO LTD</v>
      </c>
      <c r="D11" s="13">
        <f>VLOOKUP(A11,[1]CER_SubK_PO_Status!A:N,10,FALSE)/1000</f>
        <v>350</v>
      </c>
      <c r="E11" s="13">
        <f>VLOOKUP(A11,[1]CER_SubK_PO_Status!A:N,11,FALSE)/1000</f>
        <v>0</v>
      </c>
      <c r="F11" s="13">
        <f>VLOOKUP(A11,[1]CER_SubK_PO_Status!A:N,12,FALSE)/1000</f>
        <v>0</v>
      </c>
      <c r="G11" s="13">
        <f t="shared" si="0"/>
        <v>350</v>
      </c>
      <c r="H11" s="13">
        <f t="shared" si="1"/>
        <v>350</v>
      </c>
      <c r="I11" s="12" t="str">
        <f>VLOOKUP(A11,[1]CER_SubK_PO_Status!A:N,5,FALSE)</f>
        <v>THOMAS HURATIAK</v>
      </c>
      <c r="J11" s="14" t="str">
        <f>RIGHT(VLOOKUP(A11,[1]CER_SubK_PO_Status!A:N,14,FALSE),LEN(VLOOKUP(A11,[1]CER_SubK_PO_Status!A:N,14,FALSE))-SEARCH("/",VLOOKUP(A11,[1]CER_SubK_PO_Status!A:N,14,FALSE),1))</f>
        <v xml:space="preserve">GIGI CIOVATI </v>
      </c>
      <c r="K11" s="15" t="str">
        <f>IF(VLOOKUP(A11,[1]CER_SubK_PO_Status!A:R,15,FALSE)=0,"",VLOOKUP(A11,[1]CER_SubK_PO_Status!A:R,15,FALSE))</f>
        <v>CIOVATI, GIANLUIGI</v>
      </c>
      <c r="L11" s="15" t="str">
        <f>IF(VLOOKUP(A11,[1]CER_SubK_PO_Status!A:R,17,FALSE)=0,"",VLOOKUP(A11,[1]CER_SubK_PO_Status!A:R,17,FALSE))</f>
        <v/>
      </c>
      <c r="M11" s="15" t="str">
        <f>IF(VLOOKUP(A11,[1]CER_SubK_PO_Status!A:R,16,FALSE)=0,"",VLOOKUP(A11,[1]CER_SubK_PO_Status!A:R,16,FALSE))</f>
        <v>gciovati@jlab.org</v>
      </c>
      <c r="N11" s="15" t="str">
        <f>IF(VLOOKUP(A11,[1]CER_SubK_PO_Status!A:R,18,FALSE)=0,"",VLOOKUP(A11,[1]CER_SubK_PO_Status!A:R,18,FALSE))</f>
        <v/>
      </c>
    </row>
    <row r="12" spans="1:14" ht="55" customHeight="1" x14ac:dyDescent="0.25">
      <c r="A12" s="12" t="s">
        <v>20</v>
      </c>
      <c r="B12" s="12" t="str">
        <f>VLOOKUP(A12,[1]CER_SubK_PO_Status!A:N,9,FALSE)</f>
        <v>Open</v>
      </c>
      <c r="C12" s="12" t="str">
        <f>VLOOKUP(A12,[1]CER_SubK_PO_Status!A:N,7,FALSE)</f>
        <v>JOSEPH OAT CORPORATION</v>
      </c>
      <c r="D12" s="13">
        <f>VLOOKUP(A12,[1]CER_SubK_PO_Status!A:N,10,FALSE)/1000</f>
        <v>1847.24</v>
      </c>
      <c r="E12" s="13">
        <f>VLOOKUP(A12,[1]CER_SubK_PO_Status!A:N,11,FALSE)/1000</f>
        <v>1847.24</v>
      </c>
      <c r="F12" s="13">
        <f>VLOOKUP(A12,[1]CER_SubK_PO_Status!A:N,12,FALSE)/1000</f>
        <v>1827.3131599999999</v>
      </c>
      <c r="G12" s="13">
        <f t="shared" si="0"/>
        <v>0</v>
      </c>
      <c r="H12" s="13">
        <f t="shared" si="1"/>
        <v>19.926840000000084</v>
      </c>
      <c r="I12" s="12" t="str">
        <f>VLOOKUP(A12,[1]CER_SubK_PO_Status!A:N,5,FALSE)</f>
        <v>THOMAS HURATIAK</v>
      </c>
      <c r="J12" s="14" t="str">
        <f>RIGHT(VLOOKUP(A12,[1]CER_SubK_PO_Status!A:N,14,FALSE),LEN(VLOOKUP(A12,[1]CER_SubK_PO_Status!A:N,14,FALSE))-SEARCH("/",VLOOKUP(A12,[1]CER_SubK_PO_Status!A:N,14,FALSE),1))</f>
        <v>K WILSON/MIKED</v>
      </c>
      <c r="K12" s="15" t="str">
        <f>IF(VLOOKUP(A12,[1]CER_SubK_PO_Status!A:R,15,FALSE)=0,"",VLOOKUP(A12,[1]CER_SubK_PO_Status!A:R,15,FALSE))</f>
        <v>WILSON, KATHERINE M</v>
      </c>
      <c r="L12" s="15" t="str">
        <f>IF(VLOOKUP(A12,[1]CER_SubK_PO_Status!A:R,17,FALSE)=0,"",VLOOKUP(A12,[1]CER_SubK_PO_Status!A:R,17,FALSE))</f>
        <v>HURATIAK, THOMAS</v>
      </c>
      <c r="M12" s="15" t="str">
        <f>IF(VLOOKUP(A12,[1]CER_SubK_PO_Status!A:R,16,FALSE)=0,"",VLOOKUP(A12,[1]CER_SubK_PO_Status!A:R,16,FALSE))</f>
        <v>kwilson@jlab.org</v>
      </c>
      <c r="N12" s="15" t="str">
        <f>IF(VLOOKUP(A12,[1]CER_SubK_PO_Status!A:R,18,FALSE)=0,"",VLOOKUP(A12,[1]CER_SubK_PO_Status!A:R,18,FALSE))</f>
        <v>huratiak@jlab.org</v>
      </c>
    </row>
    <row r="13" spans="1:14" ht="63.65" customHeight="1" x14ac:dyDescent="0.25">
      <c r="A13" s="12" t="s">
        <v>21</v>
      </c>
      <c r="B13" s="12" t="str">
        <f>VLOOKUP(A13,[1]CER_SubK_PO_Status!A:N,9,FALSE)</f>
        <v>Open</v>
      </c>
      <c r="C13" s="12" t="str">
        <f>VLOOKUP(A13,[1]CER_SubK_PO_Status!A:N,7,FALSE)</f>
        <v>JOSEPH OAT CORPORATION</v>
      </c>
      <c r="D13" s="13">
        <f>VLOOKUP(A13,[1]CER_SubK_PO_Status!A:N,10,FALSE)/1000</f>
        <v>437.95699999999999</v>
      </c>
      <c r="E13" s="13">
        <f>VLOOKUP(A13,[1]CER_SubK_PO_Status!A:N,11,FALSE)/1000</f>
        <v>350.36559999999997</v>
      </c>
      <c r="F13" s="13">
        <f>VLOOKUP(A13,[1]CER_SubK_PO_Status!A:N,12,FALSE)/1000</f>
        <v>350.36559999999997</v>
      </c>
      <c r="G13" s="13">
        <f t="shared" si="0"/>
        <v>87.591400000000021</v>
      </c>
      <c r="H13" s="13">
        <f t="shared" si="1"/>
        <v>87.591400000000021</v>
      </c>
      <c r="I13" s="12" t="str">
        <f>VLOOKUP(A13,[1]CER_SubK_PO_Status!A:N,5,FALSE)</f>
        <v>THOMAS HURATIAK</v>
      </c>
      <c r="J13" s="14" t="str">
        <f>RIGHT(VLOOKUP(A13,[1]CER_SubK_PO_Status!A:N,14,FALSE),LEN(VLOOKUP(A13,[1]CER_SubK_PO_Status!A:N,14,FALSE))-SEARCH("/",VLOOKUP(A13,[1]CER_SubK_PO_Status!A:N,14,FALSE),1))</f>
        <v>K WILSON</v>
      </c>
      <c r="K13" s="15" t="str">
        <f>IF(VLOOKUP(A13,[1]CER_SubK_PO_Status!A:R,15,FALSE)=0,"",VLOOKUP(A13,[1]CER_SubK_PO_Status!A:R,15,FALSE))</f>
        <v>WILSON, KATHERINE M</v>
      </c>
      <c r="L13" s="15" t="str">
        <f>IF(VLOOKUP(A13,[1]CER_SubK_PO_Status!A:R,17,FALSE)=0,"",VLOOKUP(A13,[1]CER_SubK_PO_Status!A:R,17,FALSE))</f>
        <v>HUQUE, NAEEM A</v>
      </c>
      <c r="M13" s="15" t="str">
        <f>IF(VLOOKUP(A13,[1]CER_SubK_PO_Status!A:R,16,FALSE)=0,"",VLOOKUP(A13,[1]CER_SubK_PO_Status!A:R,16,FALSE))</f>
        <v>kwilson@jlab.org</v>
      </c>
      <c r="N13" s="15" t="str">
        <f>IF(VLOOKUP(A13,[1]CER_SubK_PO_Status!A:R,18,FALSE)=0,"",VLOOKUP(A13,[1]CER_SubK_PO_Status!A:R,18,FALSE))</f>
        <v>huque@jlab.org</v>
      </c>
    </row>
    <row r="14" spans="1:14" ht="70.5" customHeight="1" x14ac:dyDescent="0.25">
      <c r="A14" s="12" t="s">
        <v>22</v>
      </c>
      <c r="B14" s="12" t="str">
        <f>VLOOKUP(A14,[1]CER_SubK_PO_Status!A:N,9,FALSE)</f>
        <v>Open</v>
      </c>
      <c r="C14" s="12" t="str">
        <f>VLOOKUP(A14,[1]CER_SubK_PO_Status!A:N,7,FALSE)</f>
        <v>MASSACHUSETTS INST OF TEC</v>
      </c>
      <c r="D14" s="13">
        <f>VLOOKUP(A14,[1]CER_SubK_PO_Status!A:N,10,FALSE)/1000</f>
        <v>510.76</v>
      </c>
      <c r="E14" s="13">
        <f>VLOOKUP(A14,[1]CER_SubK_PO_Status!A:N,11,FALSE)/1000</f>
        <v>18.43844</v>
      </c>
      <c r="F14" s="13">
        <f>VLOOKUP(A14,[1]CER_SubK_PO_Status!A:N,12,FALSE)/1000</f>
        <v>18.390180000000001</v>
      </c>
      <c r="G14" s="13">
        <f t="shared" si="0"/>
        <v>492.32155999999998</v>
      </c>
      <c r="H14" s="13">
        <f t="shared" si="1"/>
        <v>492.36982</v>
      </c>
      <c r="I14" s="12" t="str">
        <f>VLOOKUP(A14,[1]CER_SubK_PO_Status!A:N,5,FALSE)</f>
        <v>MITCHELL LANEY</v>
      </c>
      <c r="J14" s="14" t="str">
        <f>RIGHT(VLOOKUP(A14,[1]CER_SubK_PO_Status!A:N,14,FALSE),LEN(VLOOKUP(A14,[1]CER_SubK_PO_Status!A:N,14,FALSE))-SEARCH("/",VLOOKUP(A14,[1]CER_SubK_PO_Status!A:N,14,FALSE),1))</f>
        <v>M BIVENS</v>
      </c>
      <c r="K14" s="15" t="str">
        <f>IF(VLOOKUP(A14,[1]CER_SubK_PO_Status!A:R,15,FALSE)=0,"",VLOOKUP(A14,[1]CER_SubK_PO_Status!A:R,15,FALSE))</f>
        <v>BEVINS, MICHAEL E.</v>
      </c>
      <c r="L14" s="15" t="str">
        <f>IF(VLOOKUP(A14,[1]CER_SubK_PO_Status!A:R,17,FALSE)=0,"",VLOOKUP(A14,[1]CER_SubK_PO_Status!A:R,17,FALSE))</f>
        <v>LANEY, MITCHELL L</v>
      </c>
      <c r="M14" s="15" t="str">
        <f>IF(VLOOKUP(A14,[1]CER_SubK_PO_Status!A:R,16,FALSE)=0,"",VLOOKUP(A14,[1]CER_SubK_PO_Status!A:R,16,FALSE))</f>
        <v>mbevins@jlab.org</v>
      </c>
      <c r="N14" s="15" t="str">
        <f>IF(VLOOKUP(A14,[1]CER_SubK_PO_Status!A:R,18,FALSE)=0,"",VLOOKUP(A14,[1]CER_SubK_PO_Status!A:R,18,FALSE))</f>
        <v>laney@jlab.org</v>
      </c>
    </row>
    <row r="15" spans="1:14" ht="55" customHeight="1" x14ac:dyDescent="0.25">
      <c r="A15" s="12" t="s">
        <v>45</v>
      </c>
      <c r="B15" s="12" t="str">
        <f>VLOOKUP(A15,[1]CER_SubK_PO_Status!A:N,9,FALSE)</f>
        <v>Open</v>
      </c>
      <c r="C15" s="12" t="str">
        <f>VLOOKUP(A15,[1]CER_SubK_PO_Status!A:N,7,FALSE)</f>
        <v>MASTER MACHINE &amp; TOOL CO.</v>
      </c>
      <c r="D15" s="13">
        <f>VLOOKUP(A15,[1]CER_SubK_PO_Status!A:N,10,FALSE)/1000</f>
        <v>111.46287</v>
      </c>
      <c r="E15" s="13">
        <f>VLOOKUP(A15,[1]CER_SubK_PO_Status!A:N,11,FALSE)/1000</f>
        <v>40.715000000000003</v>
      </c>
      <c r="F15" s="13">
        <f>VLOOKUP(A15,[1]CER_SubK_PO_Status!A:N,12,FALSE)/1000</f>
        <v>40.715000000000003</v>
      </c>
      <c r="G15" s="13">
        <f t="shared" si="0"/>
        <v>70.747869999999992</v>
      </c>
      <c r="H15" s="13">
        <f t="shared" si="1"/>
        <v>70.747869999999992</v>
      </c>
      <c r="I15" s="12" t="str">
        <f>VLOOKUP(A15,[1]CER_SubK_PO_Status!A:N,5,FALSE)</f>
        <v>CHARLIE KIM</v>
      </c>
      <c r="J15" s="14" t="str">
        <f>RIGHT(VLOOKUP(A15,[1]CER_SubK_PO_Status!A:N,14,FALSE),LEN(VLOOKUP(A15,[1]CER_SubK_PO_Status!A:N,14,FALSE))-SEARCH("/",VLOOKUP(A15,[1]CER_SubK_PO_Status!A:N,14,FALSE),1))</f>
        <v>BRUNO CORITON</v>
      </c>
      <c r="K15" s="15" t="str">
        <f>IF(VLOOKUP(A15,[1]CER_SubK_PO_Status!A:R,15,FALSE)=0,"",VLOOKUP(A15,[1]CER_SubK_PO_Status!A:R,15,FALSE))</f>
        <v>CIOVATI, GIANLUIGI</v>
      </c>
      <c r="L15" s="15" t="str">
        <f>IF(VLOOKUP(A15,[1]CER_SubK_PO_Status!A:R,17,FALSE)=0,"",VLOOKUP(A15,[1]CER_SubK_PO_Status!A:R,17,FALSE))</f>
        <v/>
      </c>
      <c r="M15" s="15" t="str">
        <f>IF(VLOOKUP(A15,[1]CER_SubK_PO_Status!A:R,16,FALSE)=0,"",VLOOKUP(A15,[1]CER_SubK_PO_Status!A:R,16,FALSE))</f>
        <v>gciovati@jlab.org</v>
      </c>
      <c r="N15" s="15" t="str">
        <f>IF(VLOOKUP(A15,[1]CER_SubK_PO_Status!A:R,18,FALSE)=0,"",VLOOKUP(A15,[1]CER_SubK_PO_Status!A:R,18,FALSE))</f>
        <v/>
      </c>
    </row>
    <row r="16" spans="1:14" ht="55" customHeight="1" x14ac:dyDescent="0.25">
      <c r="A16" s="12" t="s">
        <v>46</v>
      </c>
      <c r="B16" s="12" t="str">
        <f>VLOOKUP(A16,[1]CER_SubK_PO_Status!A:N,9,FALSE)</f>
        <v>Open</v>
      </c>
      <c r="C16" s="12" t="str">
        <f>VLOOKUP(A16,[1]CER_SubK_PO_Status!A:N,7,FALSE)</f>
        <v>QUANTUM OPUS LLC</v>
      </c>
      <c r="D16" s="13">
        <f>VLOOKUP(A16,[1]CER_SubK_PO_Status!A:N,10,FALSE)/1000</f>
        <v>225</v>
      </c>
      <c r="E16" s="13">
        <f>VLOOKUP(A16,[1]CER_SubK_PO_Status!A:N,11,FALSE)/1000</f>
        <v>0</v>
      </c>
      <c r="F16" s="13">
        <f>VLOOKUP(A16,[1]CER_SubK_PO_Status!A:N,12,FALSE)/1000</f>
        <v>0</v>
      </c>
      <c r="G16" s="13">
        <f>D16-E16</f>
        <v>225</v>
      </c>
      <c r="H16" s="13">
        <f>D16-F16</f>
        <v>225</v>
      </c>
      <c r="I16" s="12" t="str">
        <f>VLOOKUP(A16,[1]CER_SubK_PO_Status!A:N,5,FALSE)</f>
        <v>THOMAS HURATIAK</v>
      </c>
      <c r="J16" s="14" t="str">
        <f>RIGHT(VLOOKUP(A16,[1]CER_SubK_PO_Status!A:N,14,FALSE),LEN(VLOOKUP(A16,[1]CER_SubK_PO_Status!A:N,14,FALSE))-SEARCH("/",VLOOKUP(A16,[1]CER_SubK_PO_Status!A:N,14,FALSE),1))</f>
        <v>PHYS</v>
      </c>
      <c r="K16" s="15" t="str">
        <f>IF(VLOOKUP(A16,[1]CER_SubK_PO_Status!A:R,15,FALSE)=0,"",VLOOKUP(A16,[1]CER_SubK_PO_Status!A:R,15,FALSE))</f>
        <v>EDWARDS, ROBERT G</v>
      </c>
      <c r="L16" s="15" t="str">
        <f>IF(VLOOKUP(A16,[1]CER_SubK_PO_Status!A:R,17,FALSE)=0,"",VLOOKUP(A16,[1]CER_SubK_PO_Status!A:R,17,FALSE))</f>
        <v>STEWART, TANYA-GAYE N</v>
      </c>
      <c r="M16" s="15" t="str">
        <f>IF(VLOOKUP(A16,[1]CER_SubK_PO_Status!A:R,16,FALSE)=0,"",VLOOKUP(A16,[1]CER_SubK_PO_Status!A:R,16,FALSE))</f>
        <v>edwards@jlab.org</v>
      </c>
      <c r="N16" s="15" t="str">
        <f>IF(VLOOKUP(A16,[1]CER_SubK_PO_Status!A:R,18,FALSE)=0,"",VLOOKUP(A16,[1]CER_SubK_PO_Status!A:R,18,FALSE))</f>
        <v>fraites@jlab.org</v>
      </c>
    </row>
    <row r="17" spans="1:14" ht="55" customHeight="1" x14ac:dyDescent="0.25">
      <c r="A17" s="12" t="s">
        <v>47</v>
      </c>
      <c r="B17" s="12" t="str">
        <f>VLOOKUP(A17,[1]CER_SubK_PO_Status!A:N,9,FALSE)</f>
        <v>Open</v>
      </c>
      <c r="C17" s="12" t="str">
        <f>VLOOKUP(A17,[1]CER_SubK_PO_Status!A:N,7,FALSE)</f>
        <v>RI RESEARCH INSTRUMENTS</v>
      </c>
      <c r="D17" s="13">
        <f>VLOOKUP(A17,[1]CER_SubK_PO_Status!A:N,10,FALSE)/1000</f>
        <v>722.8</v>
      </c>
      <c r="E17" s="13">
        <f>VLOOKUP(A17,[1]CER_SubK_PO_Status!A:N,11,FALSE)/1000</f>
        <v>281.12</v>
      </c>
      <c r="F17" s="13">
        <f>VLOOKUP(A17,[1]CER_SubK_PO_Status!A:N,12,FALSE)/1000</f>
        <v>281.12</v>
      </c>
      <c r="G17" s="13">
        <f>D17-E17</f>
        <v>441.67999999999995</v>
      </c>
      <c r="H17" s="13">
        <f>D17-F17</f>
        <v>441.67999999999995</v>
      </c>
      <c r="I17" s="12" t="str">
        <f>VLOOKUP(A17,[1]CER_SubK_PO_Status!A:N,5,FALSE)</f>
        <v>GIUSEPPINA TENBUSCH</v>
      </c>
      <c r="J17" s="14" t="str">
        <f>RIGHT(VLOOKUP(A17,[1]CER_SubK_PO_Status!A:N,14,FALSE),LEN(VLOOKUP(A17,[1]CER_SubK_PO_Status!A:N,14,FALSE))-SEARCH("/",VLOOKUP(A17,[1]CER_SubK_PO_Status!A:N,14,FALSE),1))</f>
        <v>G CIOVATI</v>
      </c>
      <c r="K17" s="15" t="str">
        <f>IF(VLOOKUP(A17,[1]CER_SubK_PO_Status!A:R,15,FALSE)=0,"",VLOOKUP(A17,[1]CER_SubK_PO_Status!A:R,15,FALSE))</f>
        <v>CIOVATI, GIANLUIGI</v>
      </c>
      <c r="L17" s="15" t="str">
        <f>IF(VLOOKUP(A17,[1]CER_SubK_PO_Status!A:R,17,FALSE)=0,"",VLOOKUP(A17,[1]CER_SubK_PO_Status!A:R,17,FALSE))</f>
        <v>LANEY, MITCHELL L</v>
      </c>
      <c r="M17" s="15" t="str">
        <f>IF(VLOOKUP(A17,[1]CER_SubK_PO_Status!A:R,16,FALSE)=0,"",VLOOKUP(A17,[1]CER_SubK_PO_Status!A:R,16,FALSE))</f>
        <v>gciovati@jlab.org</v>
      </c>
      <c r="N17" s="15" t="str">
        <f>IF(VLOOKUP(A17,[1]CER_SubK_PO_Status!A:R,18,FALSE)=0,"",VLOOKUP(A17,[1]CER_SubK_PO_Status!A:R,18,FALSE))</f>
        <v>laney@jlab.org</v>
      </c>
    </row>
    <row r="18" spans="1:14" ht="55" customHeight="1" x14ac:dyDescent="0.25">
      <c r="A18" s="12" t="s">
        <v>23</v>
      </c>
      <c r="B18" s="12" t="str">
        <f>VLOOKUP(A18,[1]CER_SubK_PO_Status!A:N,9,FALSE)</f>
        <v>Open</v>
      </c>
      <c r="C18" s="12" t="str">
        <f>VLOOKUP(A18,[1]CER_SubK_PO_Status!A:N,7,FALSE)</f>
        <v>SIENNA TECHNOLOGIES INC</v>
      </c>
      <c r="D18" s="13">
        <f>VLOOKUP(A18,[1]CER_SubK_PO_Status!A:N,10,FALSE)/1000</f>
        <v>244.95500000000001</v>
      </c>
      <c r="E18" s="13">
        <f>VLOOKUP(A18,[1]CER_SubK_PO_Status!A:N,11,FALSE)/1000</f>
        <v>33.6</v>
      </c>
      <c r="F18" s="13">
        <f>VLOOKUP(A18,[1]CER_SubK_PO_Status!A:N,12,FALSE)/1000</f>
        <v>33.6</v>
      </c>
      <c r="G18" s="13">
        <f t="shared" si="0"/>
        <v>211.35500000000002</v>
      </c>
      <c r="H18" s="13">
        <f t="shared" si="1"/>
        <v>211.35500000000002</v>
      </c>
      <c r="I18" s="12" t="str">
        <f>VLOOKUP(A18,[1]CER_SubK_PO_Status!A:N,5,FALSE)</f>
        <v>THOMAS HURATIAK</v>
      </c>
      <c r="J18" s="14" t="str">
        <f>RIGHT(VLOOKUP(A18,[1]CER_SubK_PO_Status!A:N,14,FALSE),LEN(VLOOKUP(A18,[1]CER_SubK_PO_Status!A:N,14,FALSE))-SEARCH("/",VLOOKUP(A18,[1]CER_SubK_PO_Status!A:N,14,FALSE),1))</f>
        <v>JIQUAN GUO</v>
      </c>
      <c r="K18" s="15" t="str">
        <f>IF(VLOOKUP(A18,[1]CER_SubK_PO_Status!A:R,15,FALSE)=0,"",VLOOKUP(A18,[1]CER_SubK_PO_Status!A:R,15,FALSE))</f>
        <v>GUO, JIQUAN</v>
      </c>
      <c r="L18" s="15" t="str">
        <f>IF(VLOOKUP(A18,[1]CER_SubK_PO_Status!A:R,17,FALSE)=0,"",VLOOKUP(A18,[1]CER_SubK_PO_Status!A:R,17,FALSE))</f>
        <v/>
      </c>
      <c r="M18" s="15" t="str">
        <f>IF(VLOOKUP(A18,[1]CER_SubK_PO_Status!A:R,16,FALSE)=0,"",VLOOKUP(A18,[1]CER_SubK_PO_Status!A:R,16,FALSE))</f>
        <v>jguo@jlab.org</v>
      </c>
      <c r="N18" s="15" t="str">
        <f>IF(VLOOKUP(A18,[1]CER_SubK_PO_Status!A:R,18,FALSE)=0,"",VLOOKUP(A18,[1]CER_SubK_PO_Status!A:R,18,FALSE))</f>
        <v/>
      </c>
    </row>
    <row r="19" spans="1:14" ht="55" customHeight="1" x14ac:dyDescent="0.25">
      <c r="A19" s="12" t="s">
        <v>24</v>
      </c>
      <c r="B19" s="12" t="str">
        <f>VLOOKUP(A19,[1]CER_SubK_PO_Status!A:N,9,FALSE)</f>
        <v>Open</v>
      </c>
      <c r="C19" s="12" t="str">
        <f>VLOOKUP(A19,[1]CER_SubK_PO_Status!A:N,7,FALSE)</f>
        <v>SPACE CRYOMAGNETICS LTD</v>
      </c>
      <c r="D19" s="13">
        <f>VLOOKUP(A19,[1]CER_SubK_PO_Status!A:N,10,FALSE)/1000</f>
        <v>409.411</v>
      </c>
      <c r="E19" s="13">
        <f>VLOOKUP(A19,[1]CER_SubK_PO_Status!A:N,11,FALSE)/1000</f>
        <v>369.44299999999998</v>
      </c>
      <c r="F19" s="13">
        <f>VLOOKUP(A19,[1]CER_SubK_PO_Status!A:N,12,FALSE)/1000</f>
        <v>368.4699</v>
      </c>
      <c r="G19" s="13">
        <f t="shared" si="0"/>
        <v>39.968000000000018</v>
      </c>
      <c r="H19" s="13">
        <f t="shared" si="1"/>
        <v>40.941100000000006</v>
      </c>
      <c r="I19" s="12" t="str">
        <f>VLOOKUP(A19,[1]CER_SubK_PO_Status!A:N,5,FALSE)</f>
        <v>MELISSA TORRES</v>
      </c>
      <c r="J19" s="14" t="str">
        <f>RIGHT(VLOOKUP(A19,[1]CER_SubK_PO_Status!A:N,14,FALSE),LEN(VLOOKUP(A19,[1]CER_SubK_PO_Status!A:N,14,FALSE))-SEARCH("/",VLOOKUP(A19,[1]CER_SubK_PO_Status!A:N,14,FALSE),1))</f>
        <v>C KEITH</v>
      </c>
      <c r="K19" s="15" t="str">
        <f>IF(VLOOKUP(A19,[1]CER_SubK_PO_Status!A:R,15,FALSE)=0,"",VLOOKUP(A19,[1]CER_SubK_PO_Status!A:R,15,FALSE))</f>
        <v>KEITH, CHRISTOPHE D</v>
      </c>
      <c r="L19" s="15" t="str">
        <f>IF(VLOOKUP(A19,[1]CER_SubK_PO_Status!A:R,17,FALSE)=0,"",VLOOKUP(A19,[1]CER_SubK_PO_Status!A:R,17,FALSE))</f>
        <v>LANEY, MITCHELL L</v>
      </c>
      <c r="M19" s="15" t="str">
        <f>IF(VLOOKUP(A19,[1]CER_SubK_PO_Status!A:R,16,FALSE)=0,"",VLOOKUP(A19,[1]CER_SubK_PO_Status!A:R,16,FALSE))</f>
        <v>ckeith@jlab.org</v>
      </c>
      <c r="N19" s="15" t="str">
        <f>IF(VLOOKUP(A19,[1]CER_SubK_PO_Status!A:R,18,FALSE)=0,"",VLOOKUP(A19,[1]CER_SubK_PO_Status!A:R,18,FALSE))</f>
        <v>laney@jlab.org</v>
      </c>
    </row>
    <row r="20" spans="1:14" ht="55" customHeight="1" x14ac:dyDescent="0.25">
      <c r="A20" s="12" t="s">
        <v>48</v>
      </c>
      <c r="B20" s="12" t="str">
        <f>VLOOKUP(A20,[1]CER_SubK_PO_Status!A:N,9,FALSE)</f>
        <v>Open</v>
      </c>
      <c r="C20" s="12" t="str">
        <f>VLOOKUP(A20,[1]CER_SubK_PO_Status!A:N,7,FALSE)</f>
        <v>STELLANT SYSTEMS INC</v>
      </c>
      <c r="D20" s="13">
        <f>VLOOKUP(A20,[1]CER_SubK_PO_Status!A:N,10,FALSE)/1000</f>
        <v>1054.2786000000001</v>
      </c>
      <c r="E20" s="13">
        <f>VLOOKUP(A20,[1]CER_SubK_PO_Status!A:N,11,FALSE)/1000</f>
        <v>0</v>
      </c>
      <c r="F20" s="13">
        <f>VLOOKUP(A20,[1]CER_SubK_PO_Status!A:N,12,FALSE)/1000</f>
        <v>0</v>
      </c>
      <c r="G20" s="13">
        <f t="shared" si="0"/>
        <v>1054.2786000000001</v>
      </c>
      <c r="H20" s="13">
        <f t="shared" si="1"/>
        <v>1054.2786000000001</v>
      </c>
      <c r="I20" s="12" t="str">
        <f>VLOOKUP(A20,[1]CER_SubK_PO_Status!A:N,5,FALSE)</f>
        <v>THOMAS HURATIAK</v>
      </c>
      <c r="J20" s="14" t="str">
        <f>RIGHT(VLOOKUP(A20,[1]CER_SubK_PO_Status!A:N,14,FALSE),LEN(VLOOKUP(A20,[1]CER_SubK_PO_Status!A:N,14,FALSE))-SEARCH("/",VLOOKUP(A20,[1]CER_SubK_PO_Status!A:N,14,FALSE),1))</f>
        <v>R NELSON/55B</v>
      </c>
      <c r="K20" s="15" t="str">
        <f>IF(VLOOKUP(A20,[1]CER_SubK_PO_Status!A:R,15,FALSE)=0,"",VLOOKUP(A20,[1]CER_SubK_PO_Status!A:R,15,FALSE))</f>
        <v>NELSON, RICHARD M</v>
      </c>
      <c r="L20" s="15" t="str">
        <f>IF(VLOOKUP(A20,[1]CER_SubK_PO_Status!A:R,17,FALSE)=0,"",VLOOKUP(A20,[1]CER_SubK_PO_Status!A:R,17,FALSE))</f>
        <v>HURATIAK, THOMAS</v>
      </c>
      <c r="M20" s="15" t="str">
        <f>IF(VLOOKUP(A20,[1]CER_SubK_PO_Status!A:R,16,FALSE)=0,"",VLOOKUP(A20,[1]CER_SubK_PO_Status!A:R,16,FALSE))</f>
        <v>nelson@jlab.org</v>
      </c>
      <c r="N20" s="15" t="str">
        <f>IF(VLOOKUP(A20,[1]CER_SubK_PO_Status!A:R,18,FALSE)=0,"",VLOOKUP(A20,[1]CER_SubK_PO_Status!A:R,18,FALSE))</f>
        <v>huratiak@jlab.org</v>
      </c>
    </row>
    <row r="21" spans="1:14" ht="31.5" customHeight="1" x14ac:dyDescent="0.25">
      <c r="A21" s="12" t="s">
        <v>49</v>
      </c>
      <c r="B21" s="12" t="str">
        <f>VLOOKUP(A21,[1]CER_SubK_PO_Status!A:N,9,FALSE)</f>
        <v>Open</v>
      </c>
      <c r="C21" s="12" t="str">
        <f>VLOOKUP(A21,[1]CER_SubK_PO_Status!A:N,7,FALSE)</f>
        <v>SUMITOMO PRECISION</v>
      </c>
      <c r="D21" s="13">
        <f>VLOOKUP(A21,[1]CER_SubK_PO_Status!A:N,10,FALSE)/1000</f>
        <v>53.2</v>
      </c>
      <c r="E21" s="13">
        <f>VLOOKUP(A21,[1]CER_SubK_PO_Status!A:N,11,FALSE)/1000</f>
        <v>0</v>
      </c>
      <c r="F21" s="13">
        <f>VLOOKUP(A21,[1]CER_SubK_PO_Status!A:N,12,FALSE)/1000</f>
        <v>0</v>
      </c>
      <c r="G21" s="13">
        <f t="shared" si="0"/>
        <v>53.2</v>
      </c>
      <c r="H21" s="13">
        <f t="shared" si="1"/>
        <v>53.2</v>
      </c>
      <c r="I21" s="12" t="str">
        <f>VLOOKUP(A21,[1]CER_SubK_PO_Status!A:N,5,FALSE)</f>
        <v>DEANN MADDOX</v>
      </c>
      <c r="J21" s="14" t="e">
        <f>RIGHT(VLOOKUP(A21,[1]CER_SubK_PO_Status!A:N,14,FALSE),LEN(VLOOKUP(A21,[1]CER_SubK_PO_Status!A:N,14,FALSE))-SEARCH("/",VLOOKUP(A21,[1]CER_SubK_PO_Status!A:N,14,FALSE),1))</f>
        <v>#VALUE!</v>
      </c>
      <c r="K21" s="15" t="str">
        <f>IF(VLOOKUP(A21,[1]CER_SubK_PO_Status!A:R,15,FALSE)=0,"",VLOOKUP(A21,[1]CER_SubK_PO_Status!A:R,15,FALSE))</f>
        <v>CHENG, GUANGFENG</v>
      </c>
      <c r="L21" s="15" t="str">
        <f>IF(VLOOKUP(A21,[1]CER_SubK_PO_Status!A:R,17,FALSE)=0,"",VLOOKUP(A21,[1]CER_SubK_PO_Status!A:R,17,FALSE))</f>
        <v>HUQUE, NAEEM A</v>
      </c>
      <c r="M21" s="15" t="str">
        <f>IF(VLOOKUP(A21,[1]CER_SubK_PO_Status!A:R,16,FALSE)=0,"",VLOOKUP(A21,[1]CER_SubK_PO_Status!A:R,16,FALSE))</f>
        <v>cheng@jlab.org</v>
      </c>
      <c r="N21" s="15" t="str">
        <f>IF(VLOOKUP(A21,[1]CER_SubK_PO_Status!A:R,18,FALSE)=0,"",VLOOKUP(A21,[1]CER_SubK_PO_Status!A:R,18,FALSE))</f>
        <v>huque@jlab.org</v>
      </c>
    </row>
    <row r="22" spans="1:14" ht="37" x14ac:dyDescent="0.25">
      <c r="A22" s="12" t="s">
        <v>50</v>
      </c>
      <c r="B22" s="12" t="str">
        <f>VLOOKUP(A22,[1]CER_SubK_PO_Status!A:N,9,FALSE)</f>
        <v>Open</v>
      </c>
      <c r="C22" s="12" t="str">
        <f>VLOOKUP(A22,[1]CER_SubK_PO_Status!A:N,7,FALSE)</f>
        <v xml:space="preserve">THE RESEARCH FOUNDATION </v>
      </c>
      <c r="D22" s="13">
        <f>VLOOKUP(A22,[1]CER_SubK_PO_Status!A:N,10,FALSE)/1000</f>
        <v>319.08699999999999</v>
      </c>
      <c r="E22" s="13">
        <f>VLOOKUP(A22,[1]CER_SubK_PO_Status!A:N,11,FALSE)/1000</f>
        <v>39.220959999999998</v>
      </c>
      <c r="F22" s="13">
        <f>VLOOKUP(A22,[1]CER_SubK_PO_Status!A:N,12,FALSE)/1000</f>
        <v>39.220959999999998</v>
      </c>
      <c r="G22" s="13">
        <f t="shared" si="0"/>
        <v>279.86604</v>
      </c>
      <c r="H22" s="13">
        <f t="shared" si="1"/>
        <v>279.86604</v>
      </c>
      <c r="I22" s="12" t="str">
        <f>VLOOKUP(A22,[1]CER_SubK_PO_Status!A:N,5,FALSE)</f>
        <v>THOMAS HURATIAK</v>
      </c>
      <c r="J22" s="14" t="str">
        <f>RIGHT(VLOOKUP(A22,[1]CER_SubK_PO_Status!A:N,14,FALSE),LEN(VLOOKUP(A22,[1]CER_SubK_PO_Status!A:N,14,FALSE))-SEARCH("/",VLOOKUP(A22,[1]CER_SubK_PO_Status!A:N,14,FALSE),1))</f>
        <v>C ZORN</v>
      </c>
      <c r="K22" s="15" t="str">
        <f>IF(VLOOKUP(A22,[1]CER_SubK_PO_Status!A:R,15,FALSE)=0,"",VLOOKUP(A22,[1]CER_SubK_PO_Status!A:R,15,FALSE))</f>
        <v>ZORN, CARL J</v>
      </c>
      <c r="L22" s="15" t="str">
        <f>IF(VLOOKUP(A22,[1]CER_SubK_PO_Status!A:R,17,FALSE)=0,"",VLOOKUP(A22,[1]CER_SubK_PO_Status!A:R,17,FALSE))</f>
        <v>FAST, JAMES E</v>
      </c>
      <c r="M22" s="15" t="str">
        <f>IF(VLOOKUP(A22,[1]CER_SubK_PO_Status!A:R,16,FALSE)=0,"",VLOOKUP(A22,[1]CER_SubK_PO_Status!A:R,16,FALSE))</f>
        <v>zorn@jlab.org</v>
      </c>
      <c r="N22" s="15" t="str">
        <f>IF(VLOOKUP(A22,[1]CER_SubK_PO_Status!A:R,18,FALSE)=0,"",VLOOKUP(A22,[1]CER_SubK_PO_Status!A:R,18,FALSE))</f>
        <v>jfast@jlab.org</v>
      </c>
    </row>
    <row r="23" spans="1:14" ht="37" x14ac:dyDescent="0.25">
      <c r="A23" s="12" t="s">
        <v>25</v>
      </c>
      <c r="B23" s="12" t="str">
        <f>VLOOKUP(A23,[1]CER_SubK_PO_Status!A:N,9,FALSE)</f>
        <v>Open</v>
      </c>
      <c r="C23" s="12" t="str">
        <f>VLOOKUP(A23,[1]CER_SubK_PO_Status!A:N,7,FALSE)</f>
        <v>UNIVERSITY OF CONNECTICUT</v>
      </c>
      <c r="D23" s="13">
        <f>VLOOKUP(A23,[1]CER_SubK_PO_Status!A:N,10,FALSE)/1000</f>
        <v>62.283000000000001</v>
      </c>
      <c r="E23" s="13">
        <f>VLOOKUP(A23,[1]CER_SubK_PO_Status!A:N,11,FALSE)/1000</f>
        <v>62.283000000000001</v>
      </c>
      <c r="F23" s="13">
        <f>VLOOKUP(A23,[1]CER_SubK_PO_Status!A:N,12,FALSE)/1000</f>
        <v>57.092750000000002</v>
      </c>
      <c r="G23" s="13">
        <f t="shared" ref="G23:G26" si="2">D23-E23</f>
        <v>0</v>
      </c>
      <c r="H23" s="13">
        <f t="shared" ref="H23:H26" si="3">D23-F23</f>
        <v>5.1902499999999989</v>
      </c>
      <c r="I23" s="12" t="str">
        <f>VLOOKUP(A23,[1]CER_SubK_PO_Status!A:N,5,FALSE)</f>
        <v>MICHELE KHASIDIS</v>
      </c>
      <c r="J23" s="14" t="str">
        <f>RIGHT(VLOOKUP(A23,[1]CER_SubK_PO_Status!A:N,14,FALSE),LEN(VLOOKUP(A23,[1]CER_SubK_PO_Status!A:N,14,FALSE))-SEARCH("/",VLOOKUP(A23,[1]CER_SubK_PO_Status!A:N,14,FALSE),1))</f>
        <v>TANYA STEWART</v>
      </c>
      <c r="K23" s="15" t="str">
        <f>IF(VLOOKUP(A23,[1]CER_SubK_PO_Status!A:R,15,FALSE)=0,"",VLOOKUP(A23,[1]CER_SubK_PO_Status!A:R,15,FALSE))</f>
        <v>STEWART, TANYA-GAYE N</v>
      </c>
      <c r="L23" s="15" t="str">
        <f>IF(VLOOKUP(A23,[1]CER_SubK_PO_Status!A:R,17,FALSE)=0,"",VLOOKUP(A23,[1]CER_SubK_PO_Status!A:R,17,FALSE))</f>
        <v/>
      </c>
      <c r="M23" s="15" t="str">
        <f>IF(VLOOKUP(A23,[1]CER_SubK_PO_Status!A:R,16,FALSE)=0,"",VLOOKUP(A23,[1]CER_SubK_PO_Status!A:R,16,FALSE))</f>
        <v>fraites@jlab.org</v>
      </c>
      <c r="N23" s="15" t="str">
        <f>IF(VLOOKUP(A23,[1]CER_SubK_PO_Status!A:R,18,FALSE)=0,"",VLOOKUP(A23,[1]CER_SubK_PO_Status!A:R,18,FALSE))</f>
        <v/>
      </c>
    </row>
    <row r="24" spans="1:14" ht="37" x14ac:dyDescent="0.25">
      <c r="A24" s="12" t="s">
        <v>51</v>
      </c>
      <c r="B24" s="12" t="str">
        <f>VLOOKUP(A24,[1]CER_SubK_PO_Status!A:N,9,FALSE)</f>
        <v>Open</v>
      </c>
      <c r="C24" s="12" t="str">
        <f>VLOOKUP(A24,[1]CER_SubK_PO_Status!A:N,7,FALSE)</f>
        <v>UNIVERSITY OF REGINA</v>
      </c>
      <c r="D24" s="13">
        <f>VLOOKUP(A24,[1]CER_SubK_PO_Status!A:N,10,FALSE)/1000</f>
        <v>50.78125</v>
      </c>
      <c r="E24" s="13">
        <f>VLOOKUP(A24,[1]CER_SubK_PO_Status!A:N,11,FALSE)/1000</f>
        <v>18.5</v>
      </c>
      <c r="F24" s="13">
        <f>VLOOKUP(A24,[1]CER_SubK_PO_Status!A:N,12,FALSE)/1000</f>
        <v>0</v>
      </c>
      <c r="G24" s="13">
        <f t="shared" si="2"/>
        <v>32.28125</v>
      </c>
      <c r="H24" s="13">
        <f t="shared" si="3"/>
        <v>50.78125</v>
      </c>
      <c r="I24" s="12" t="str">
        <f>VLOOKUP(A24,[1]CER_SubK_PO_Status!A:N,5,FALSE)</f>
        <v>CHARLIE KIM</v>
      </c>
      <c r="J24" s="14" t="str">
        <f>RIGHT(VLOOKUP(A24,[1]CER_SubK_PO_Status!A:N,14,FALSE),LEN(VLOOKUP(A24,[1]CER_SubK_PO_Status!A:N,14,FALSE))-SEARCH("/",VLOOKUP(A24,[1]CER_SubK_PO_Status!A:N,14,FALSE),1))</f>
        <v>E CHUDAKOV</v>
      </c>
      <c r="K24" s="15" t="str">
        <f>IF(VLOOKUP(A24,[1]CER_SubK_PO_Status!A:R,15,FALSE)=0,"",VLOOKUP(A24,[1]CER_SubK_PO_Status!A:R,15,FALSE))</f>
        <v>CHUDAKOV, EUGENE A</v>
      </c>
      <c r="L24" s="15" t="str">
        <f>IF(VLOOKUP(A24,[1]CER_SubK_PO_Status!A:R,17,FALSE)=0,"",VLOOKUP(A24,[1]CER_SubK_PO_Status!A:R,17,FALSE))</f>
        <v/>
      </c>
      <c r="M24" s="15" t="str">
        <f>IF(VLOOKUP(A24,[1]CER_SubK_PO_Status!A:R,16,FALSE)=0,"",VLOOKUP(A24,[1]CER_SubK_PO_Status!A:R,16,FALSE))</f>
        <v>gen@jlab.org</v>
      </c>
      <c r="N24" s="15" t="str">
        <f>IF(VLOOKUP(A24,[1]CER_SubK_PO_Status!A:R,18,FALSE)=0,"",VLOOKUP(A24,[1]CER_SubK_PO_Status!A:R,18,FALSE))</f>
        <v/>
      </c>
    </row>
    <row r="25" spans="1:14" ht="37" x14ac:dyDescent="0.25">
      <c r="A25" s="12" t="s">
        <v>52</v>
      </c>
      <c r="B25" s="12" t="str">
        <f>VLOOKUP(A25,[1]CER_SubK_PO_Status!A:N,9,FALSE)</f>
        <v>Open</v>
      </c>
      <c r="C25" s="12" t="str">
        <f>VLOOKUP(A25,[1]CER_SubK_PO_Status!A:N,7,FALSE)</f>
        <v>WESSINGTON CRYOGENICS LTD</v>
      </c>
      <c r="D25" s="13">
        <f>VLOOKUP(A25,[1]CER_SubK_PO_Status!A:N,10,FALSE)/1000</f>
        <v>176.709</v>
      </c>
      <c r="E25" s="13">
        <f>VLOOKUP(A25,[1]CER_SubK_PO_Status!A:N,11,FALSE)/1000</f>
        <v>50.012699999999995</v>
      </c>
      <c r="F25" s="13">
        <f>VLOOKUP(A25,[1]CER_SubK_PO_Status!A:N,12,FALSE)/1000</f>
        <v>50.012699999999995</v>
      </c>
      <c r="G25" s="13">
        <f t="shared" si="2"/>
        <v>126.69630000000001</v>
      </c>
      <c r="H25" s="13">
        <f t="shared" si="3"/>
        <v>126.69630000000001</v>
      </c>
      <c r="I25" s="12" t="str">
        <f>VLOOKUP(A25,[1]CER_SubK_PO_Status!A:N,5,FALSE)</f>
        <v>DEANN MADDOX</v>
      </c>
      <c r="J25" s="14" t="str">
        <f>RIGHT(VLOOKUP(A25,[1]CER_SubK_PO_Status!A:N,14,FALSE),LEN(VLOOKUP(A25,[1]CER_SubK_PO_Status!A:N,14,FALSE))-SEARCH("/",VLOOKUP(A25,[1]CER_SubK_PO_Status!A:N,14,FALSE),1))</f>
        <v/>
      </c>
      <c r="K25" s="15" t="str">
        <f>IF(VLOOKUP(A25,[1]CER_SubK_PO_Status!A:R,15,FALSE)=0,"",VLOOKUP(A25,[1]CER_SubK_PO_Status!A:R,15,FALSE))</f>
        <v>WISSLER, BLAINE</v>
      </c>
      <c r="L25" s="15" t="str">
        <f>IF(VLOOKUP(A25,[1]CER_SubK_PO_Status!A:R,17,FALSE)=0,"",VLOOKUP(A25,[1]CER_SubK_PO_Status!A:R,17,FALSE))</f>
        <v>BHATTACHARYA, RITENDRA N</v>
      </c>
      <c r="M25" s="15" t="str">
        <f>IF(VLOOKUP(A25,[1]CER_SubK_PO_Status!A:R,16,FALSE)=0,"",VLOOKUP(A25,[1]CER_SubK_PO_Status!A:R,16,FALSE))</f>
        <v>wissler@jlab.org</v>
      </c>
      <c r="N25" s="15" t="str">
        <f>IF(VLOOKUP(A25,[1]CER_SubK_PO_Status!A:R,18,FALSE)=0,"",VLOOKUP(A25,[1]CER_SubK_PO_Status!A:R,18,FALSE))</f>
        <v>ritendra@jlab.org</v>
      </c>
    </row>
    <row r="26" spans="1:14" ht="55.5" x14ac:dyDescent="0.25">
      <c r="A26" s="12" t="s">
        <v>53</v>
      </c>
      <c r="B26" s="12" t="str">
        <f>VLOOKUP(A26,[1]CER_SubK_PO_Status!A:N,9,FALSE)</f>
        <v>Open</v>
      </c>
      <c r="C26" s="12" t="str">
        <f>VLOOKUP(A26,[1]CER_SubK_PO_Status!A:N,7,FALSE)</f>
        <v>WARWICK PLUMBING&amp;HEATING</v>
      </c>
      <c r="D26" s="13">
        <f>VLOOKUP(A26,[1]CER_SubK_PO_Status!A:N,10,FALSE)/1000</f>
        <v>332</v>
      </c>
      <c r="E26" s="13">
        <f>VLOOKUP(A26,[1]CER_SubK_PO_Status!A:N,11,FALSE)/1000</f>
        <v>0</v>
      </c>
      <c r="F26" s="13">
        <f>VLOOKUP(A26,[1]CER_SubK_PO_Status!A:N,12,FALSE)/1000</f>
        <v>0</v>
      </c>
      <c r="G26" s="13">
        <f t="shared" si="2"/>
        <v>332</v>
      </c>
      <c r="H26" s="13">
        <f t="shared" si="3"/>
        <v>332</v>
      </c>
      <c r="I26" s="12" t="str">
        <f>VLOOKUP(A26,[1]CER_SubK_PO_Status!A:N,5,FALSE)</f>
        <v>GIUSEPPINA TENBUSCH</v>
      </c>
      <c r="J26" s="14" t="str">
        <f>RIGHT(VLOOKUP(A26,[1]CER_SubK_PO_Status!A:N,14,FALSE),LEN(VLOOKUP(A26,[1]CER_SubK_PO_Status!A:N,14,FALSE))-SEARCH("/",VLOOKUP(A26,[1]CER_SubK_PO_Status!A:N,14,FALSE),1))</f>
        <v xml:space="preserve">CORRY SMITH </v>
      </c>
      <c r="K26" s="15" t="str">
        <f>IF(VLOOKUP(A26,[1]CER_SubK_PO_Status!A:R,15,FALSE)=0,"",VLOOKUP(A26,[1]CER_SubK_PO_Status!A:R,15,FALSE))</f>
        <v>SMITH, CORRY E</v>
      </c>
      <c r="L26" s="15" t="str">
        <f>IF(VLOOKUP(A26,[1]CER_SubK_PO_Status!A:R,17,FALSE)=0,"",VLOOKUP(A26,[1]CER_SubK_PO_Status!A:R,17,FALSE))</f>
        <v/>
      </c>
      <c r="M26" s="15" t="str">
        <f>IF(VLOOKUP(A26,[1]CER_SubK_PO_Status!A:R,16,FALSE)=0,"",VLOOKUP(A26,[1]CER_SubK_PO_Status!A:R,16,FALSE))</f>
        <v>csmith@jlab.org</v>
      </c>
      <c r="N26" s="15" t="str">
        <f>IF(VLOOKUP(A26,[1]CER_SubK_PO_Status!A:R,18,FALSE)=0,"",VLOOKUP(A26,[1]CER_SubK_PO_Status!A:R,18,FALSE))</f>
        <v/>
      </c>
    </row>
    <row r="27" spans="1:14" ht="18" thickBot="1" x14ac:dyDescent="0.4">
      <c r="A27" s="16" t="s">
        <v>26</v>
      </c>
      <c r="B27" s="17"/>
      <c r="C27" s="17"/>
      <c r="D27" s="17"/>
      <c r="E27" s="17"/>
      <c r="F27" s="17"/>
      <c r="G27" s="17"/>
      <c r="H27" s="17"/>
      <c r="I27" s="17"/>
      <c r="J27" s="17"/>
      <c r="K27" s="18"/>
      <c r="L27" s="18"/>
      <c r="M27" s="18"/>
      <c r="N27" s="18"/>
    </row>
    <row r="28" spans="1:14" ht="18" thickBot="1" x14ac:dyDescent="0.4">
      <c r="A28" s="19">
        <f>COUNTIF(B1:B27,"Open")</f>
        <v>23</v>
      </c>
      <c r="B28" s="19">
        <v>24</v>
      </c>
      <c r="C28" s="17"/>
      <c r="D28" s="17"/>
      <c r="E28" s="17"/>
      <c r="F28" s="17"/>
      <c r="G28" s="17"/>
      <c r="H28" s="17"/>
      <c r="I28" s="17"/>
      <c r="J28" s="17"/>
      <c r="K28" s="18"/>
      <c r="L28" s="18"/>
      <c r="M28" s="18"/>
      <c r="N28" s="18"/>
    </row>
  </sheetData>
  <conditionalFormatting sqref="B29:B1048576">
    <cfRule type="cellIs" dxfId="58" priority="1858" operator="equal">
      <formula>"System Closed"</formula>
    </cfRule>
  </conditionalFormatting>
  <conditionalFormatting sqref="B1:B3 B27">
    <cfRule type="cellIs" dxfId="57" priority="98" operator="equal">
      <formula>"System Closed"</formula>
    </cfRule>
  </conditionalFormatting>
  <conditionalFormatting sqref="L1 F1">
    <cfRule type="containsText" dxfId="56" priority="96" operator="containsText" text="DONE">
      <formula>NOT(ISERROR(SEARCH("DONE",F1)))</formula>
    </cfRule>
    <cfRule type="containsText" dxfId="55" priority="97" operator="containsText" text="NEW">
      <formula>NOT(ISERROR(SEARCH("NEW",F1)))</formula>
    </cfRule>
  </conditionalFormatting>
  <conditionalFormatting sqref="B10">
    <cfRule type="cellIs" dxfId="53" priority="92" operator="equal">
      <formula>"System Closed"</formula>
    </cfRule>
  </conditionalFormatting>
  <conditionalFormatting sqref="B12">
    <cfRule type="cellIs" dxfId="52" priority="89" operator="equal">
      <formula>"System Closed"</formula>
    </cfRule>
  </conditionalFormatting>
  <conditionalFormatting sqref="G10:H10 G12:H12">
    <cfRule type="cellIs" dxfId="50" priority="85" operator="equal">
      <formula>0</formula>
    </cfRule>
  </conditionalFormatting>
  <conditionalFormatting sqref="G19:H19">
    <cfRule type="cellIs" dxfId="49" priority="82" operator="equal">
      <formula>0</formula>
    </cfRule>
  </conditionalFormatting>
  <conditionalFormatting sqref="G23:H23">
    <cfRule type="cellIs" dxfId="45" priority="77" operator="equal">
      <formula>0</formula>
    </cfRule>
  </conditionalFormatting>
  <conditionalFormatting sqref="G6:H6">
    <cfRule type="cellIs" dxfId="43" priority="70" operator="equal">
      <formula>0</formula>
    </cfRule>
  </conditionalFormatting>
  <conditionalFormatting sqref="B6">
    <cfRule type="cellIs" dxfId="42" priority="71" operator="equal">
      <formula>"System Closed"</formula>
    </cfRule>
  </conditionalFormatting>
  <conditionalFormatting sqref="G8:H8">
    <cfRule type="cellIs" dxfId="41" priority="69" operator="equal">
      <formula>0</formula>
    </cfRule>
  </conditionalFormatting>
  <conditionalFormatting sqref="B18">
    <cfRule type="cellIs" dxfId="40" priority="68" operator="equal">
      <formula>"System Closed"</formula>
    </cfRule>
  </conditionalFormatting>
  <conditionalFormatting sqref="G18:H18">
    <cfRule type="cellIs" dxfId="39" priority="67" operator="equal">
      <formula>0</formula>
    </cfRule>
  </conditionalFormatting>
  <conditionalFormatting sqref="B13">
    <cfRule type="cellIs" dxfId="37" priority="62" operator="equal">
      <formula>"System Closed"</formula>
    </cfRule>
  </conditionalFormatting>
  <conditionalFormatting sqref="G13:H13">
    <cfRule type="cellIs" dxfId="36" priority="61" operator="equal">
      <formula>0</formula>
    </cfRule>
  </conditionalFormatting>
  <conditionalFormatting sqref="B11">
    <cfRule type="cellIs" dxfId="34" priority="57" operator="equal">
      <formula>"System Closed"</formula>
    </cfRule>
  </conditionalFormatting>
  <conditionalFormatting sqref="G11:H11">
    <cfRule type="cellIs" dxfId="33" priority="56" operator="equal">
      <formula>0</formula>
    </cfRule>
  </conditionalFormatting>
  <conditionalFormatting sqref="G14:H14">
    <cfRule type="cellIs" dxfId="32" priority="55" operator="equal">
      <formula>0</formula>
    </cfRule>
  </conditionalFormatting>
  <conditionalFormatting sqref="B22">
    <cfRule type="cellIs" dxfId="30" priority="53" operator="equal">
      <formula>"System Closed"</formula>
    </cfRule>
  </conditionalFormatting>
  <conditionalFormatting sqref="G22:H22">
    <cfRule type="cellIs" dxfId="29" priority="52" operator="equal">
      <formula>0</formula>
    </cfRule>
  </conditionalFormatting>
  <conditionalFormatting sqref="G5:H5">
    <cfRule type="cellIs" dxfId="28" priority="50" operator="equal">
      <formula>0</formula>
    </cfRule>
  </conditionalFormatting>
  <conditionalFormatting sqref="B5">
    <cfRule type="cellIs" dxfId="27" priority="51" operator="equal">
      <formula>"System Closed"</formula>
    </cfRule>
  </conditionalFormatting>
  <conditionalFormatting sqref="G9:H9">
    <cfRule type="cellIs" dxfId="26" priority="49" operator="equal">
      <formula>0</formula>
    </cfRule>
  </conditionalFormatting>
  <conditionalFormatting sqref="G24:H24">
    <cfRule type="cellIs" dxfId="25" priority="48" operator="equal">
      <formula>0</formula>
    </cfRule>
  </conditionalFormatting>
  <conditionalFormatting sqref="B4">
    <cfRule type="cellIs" dxfId="24" priority="47" operator="equal">
      <formula>"System Closed"</formula>
    </cfRule>
  </conditionalFormatting>
  <conditionalFormatting sqref="G4:H4">
    <cfRule type="cellIs" dxfId="23" priority="46" operator="equal">
      <formula>0</formula>
    </cfRule>
  </conditionalFormatting>
  <conditionalFormatting sqref="G26:H26">
    <cfRule type="cellIs" dxfId="22" priority="39" operator="equal">
      <formula>0</formula>
    </cfRule>
  </conditionalFormatting>
  <conditionalFormatting sqref="G17:H17">
    <cfRule type="cellIs" dxfId="21" priority="34" operator="equal">
      <formula>0</formula>
    </cfRule>
  </conditionalFormatting>
  <conditionalFormatting sqref="G15:H15">
    <cfRule type="cellIs" dxfId="17" priority="30" operator="equal">
      <formula>0</formula>
    </cfRule>
  </conditionalFormatting>
  <conditionalFormatting sqref="G20:H20">
    <cfRule type="cellIs" dxfId="16" priority="29" operator="equal">
      <formula>0</formula>
    </cfRule>
  </conditionalFormatting>
  <conditionalFormatting sqref="G7:H7">
    <cfRule type="cellIs" dxfId="14" priority="26" operator="equal">
      <formula>0</formula>
    </cfRule>
  </conditionalFormatting>
  <conditionalFormatting sqref="B7">
    <cfRule type="cellIs" dxfId="12" priority="27" operator="equal">
      <formula>"System Closed"</formula>
    </cfRule>
  </conditionalFormatting>
  <conditionalFormatting sqref="G25:H25">
    <cfRule type="cellIs" dxfId="11" priority="23" operator="equal">
      <formula>0</formula>
    </cfRule>
  </conditionalFormatting>
  <conditionalFormatting sqref="G21:H21">
    <cfRule type="cellIs" dxfId="8" priority="20" operator="equal">
      <formula>0</formula>
    </cfRule>
  </conditionalFormatting>
  <conditionalFormatting sqref="G16:H16">
    <cfRule type="cellIs" dxfId="0" priority="1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22"/>
  <sheetViews>
    <sheetView topLeftCell="A7" workbookViewId="0">
      <selection activeCell="E16" sqref="E16"/>
    </sheetView>
  </sheetViews>
  <sheetFormatPr defaultRowHeight="14.5" x14ac:dyDescent="0.35"/>
  <cols>
    <col min="3" max="3" width="21.81640625" customWidth="1"/>
    <col min="6" max="6" width="20.81640625" customWidth="1"/>
  </cols>
  <sheetData>
    <row r="5" spans="3:6" x14ac:dyDescent="0.35">
      <c r="C5" t="s">
        <v>55</v>
      </c>
      <c r="F5" t="s">
        <v>27</v>
      </c>
    </row>
    <row r="6" spans="3:6" x14ac:dyDescent="0.35">
      <c r="C6" t="s">
        <v>59</v>
      </c>
      <c r="F6" t="s">
        <v>34</v>
      </c>
    </row>
    <row r="7" spans="3:6" x14ac:dyDescent="0.35">
      <c r="C7" t="s">
        <v>31</v>
      </c>
      <c r="F7" t="s">
        <v>34</v>
      </c>
    </row>
    <row r="8" spans="3:6" x14ac:dyDescent="0.35">
      <c r="C8" t="s">
        <v>36</v>
      </c>
      <c r="F8" t="s">
        <v>63</v>
      </c>
    </row>
    <row r="9" spans="3:6" x14ac:dyDescent="0.35">
      <c r="C9" t="s">
        <v>33</v>
      </c>
      <c r="F9" t="s">
        <v>62</v>
      </c>
    </row>
    <row r="10" spans="3:6" x14ac:dyDescent="0.35">
      <c r="C10" t="s">
        <v>57</v>
      </c>
      <c r="F10" t="s">
        <v>38</v>
      </c>
    </row>
    <row r="11" spans="3:6" x14ac:dyDescent="0.35">
      <c r="C11" t="s">
        <v>28</v>
      </c>
      <c r="F11" t="s">
        <v>64</v>
      </c>
    </row>
    <row r="12" spans="3:6" x14ac:dyDescent="0.35">
      <c r="C12" t="s">
        <v>35</v>
      </c>
      <c r="F12" t="s">
        <v>29</v>
      </c>
    </row>
    <row r="13" spans="3:6" x14ac:dyDescent="0.35">
      <c r="C13" t="s">
        <v>39</v>
      </c>
      <c r="F13" t="s">
        <v>54</v>
      </c>
    </row>
    <row r="14" spans="3:6" x14ac:dyDescent="0.35">
      <c r="C14" t="s">
        <v>40</v>
      </c>
    </row>
    <row r="15" spans="3:6" x14ac:dyDescent="0.35">
      <c r="C15" t="s">
        <v>56</v>
      </c>
    </row>
    <row r="16" spans="3:6" x14ac:dyDescent="0.35">
      <c r="C16" t="s">
        <v>30</v>
      </c>
    </row>
    <row r="17" spans="3:3" x14ac:dyDescent="0.35">
      <c r="C17" t="s">
        <v>37</v>
      </c>
    </row>
    <row r="18" spans="3:3" x14ac:dyDescent="0.35">
      <c r="C18" t="s">
        <v>58</v>
      </c>
    </row>
    <row r="19" spans="3:3" x14ac:dyDescent="0.35">
      <c r="C19" t="s">
        <v>54</v>
      </c>
    </row>
    <row r="20" spans="3:3" x14ac:dyDescent="0.35">
      <c r="C20" t="s">
        <v>32</v>
      </c>
    </row>
    <row r="21" spans="3:3" x14ac:dyDescent="0.35">
      <c r="C21" t="s">
        <v>61</v>
      </c>
    </row>
    <row r="22" spans="3:3" x14ac:dyDescent="0.35">
      <c r="C22" t="s">
        <v>60</v>
      </c>
    </row>
  </sheetData>
  <sortState ref="F5:F28">
    <sortCondition ref="F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</vt:lpstr>
      <vt:lpstr>Sheet2</vt:lpstr>
      <vt:lpstr>'FY21'!Print_Area</vt:lpstr>
      <vt:lpstr>'FY21'!Print_Titles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2021-08-31T13:08:58Z</dcterms:created>
  <dcterms:modified xsi:type="dcterms:W3CDTF">2022-04-04T20:09:18Z</dcterms:modified>
</cp:coreProperties>
</file>