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08" windowWidth="19440" windowHeight="9588"/>
  </bookViews>
  <sheets>
    <sheet name="Sheet1" sheetId="1" r:id="rId1"/>
  </sheets>
  <definedNames>
    <definedName name="_xlnm.Print_Area" localSheetId="0">Sheet1!$A$1:$H$59</definedName>
  </definedNames>
  <calcPr calcId="145621"/>
</workbook>
</file>

<file path=xl/calcChain.xml><?xml version="1.0" encoding="utf-8"?>
<calcChain xmlns="http://schemas.openxmlformats.org/spreadsheetml/2006/main">
  <c r="Q2" i="1" l="1"/>
  <c r="Q3" i="1" s="1"/>
  <c r="P2" i="1"/>
  <c r="P3" i="1" s="1"/>
  <c r="O2" i="1"/>
  <c r="O3" i="1" s="1"/>
  <c r="N2" i="1"/>
  <c r="N3" i="1" s="1"/>
  <c r="M2" i="1"/>
  <c r="M3" i="1" s="1"/>
  <c r="L2" i="1"/>
  <c r="L3" i="1" s="1"/>
  <c r="K2" i="1"/>
  <c r="K3" i="1" s="1"/>
  <c r="J2" i="1"/>
  <c r="J3" i="1" s="1"/>
  <c r="C62" i="1" l="1"/>
  <c r="C61" i="1"/>
  <c r="C60" i="1"/>
  <c r="F62" i="1" l="1"/>
  <c r="C63" i="1"/>
</calcChain>
</file>

<file path=xl/sharedStrings.xml><?xml version="1.0" encoding="utf-8"?>
<sst xmlns="http://schemas.openxmlformats.org/spreadsheetml/2006/main" count="288" uniqueCount="206">
  <si>
    <t>Zarling, Jon</t>
  </si>
  <si>
    <t>Baltzell, Nathan</t>
  </si>
  <si>
    <t>Harding, Keith</t>
  </si>
  <si>
    <t>Fors, Fredrick</t>
  </si>
  <si>
    <t>Armstrong, Josh</t>
  </si>
  <si>
    <t>Brown, Donald</t>
  </si>
  <si>
    <t>Barbour, Jon</t>
  </si>
  <si>
    <t>Carstens, Tom</t>
  </si>
  <si>
    <t>email</t>
  </si>
  <si>
    <t>ajoshua@jlab.org</t>
  </si>
  <si>
    <t>757-968-1152</t>
  </si>
  <si>
    <t>baltzell@jlab.org</t>
  </si>
  <si>
    <t>barbourj@jlab.org</t>
  </si>
  <si>
    <t>757-303-0968</t>
  </si>
  <si>
    <t>757-303-0259</t>
  </si>
  <si>
    <t>carstens@jlab.org</t>
  </si>
  <si>
    <t>kfors@jlab.org</t>
  </si>
  <si>
    <t>757-269-6456</t>
  </si>
  <si>
    <t>757-269-7517</t>
  </si>
  <si>
    <t>asynder@jlab.org</t>
  </si>
  <si>
    <t>757-771-2283</t>
  </si>
  <si>
    <t>757-269-7701</t>
  </si>
  <si>
    <t>jzaring@jlab.org</t>
  </si>
  <si>
    <t>Jordan, Kevin</t>
  </si>
  <si>
    <t>757-876-1742</t>
  </si>
  <si>
    <t>Thomas, Joe</t>
  </si>
  <si>
    <t>757-528-7158</t>
  </si>
  <si>
    <t>Clark, Jim</t>
  </si>
  <si>
    <t>Zarecky, Mike</t>
  </si>
  <si>
    <t>757-269-7609</t>
  </si>
  <si>
    <t>zarecky@jlab.org</t>
  </si>
  <si>
    <t>Griffith, David</t>
  </si>
  <si>
    <t>dlg@jlab.org</t>
  </si>
  <si>
    <t>757-269-5000</t>
  </si>
  <si>
    <t>Coleman, Jim</t>
  </si>
  <si>
    <t>757-269-7312</t>
  </si>
  <si>
    <t>Wissmann, Mark</t>
  </si>
  <si>
    <t>wissmann@jlab.org</t>
  </si>
  <si>
    <t>757-269-7319</t>
  </si>
  <si>
    <t>Fragapane, Christine</t>
  </si>
  <si>
    <t>757-269-7502</t>
  </si>
  <si>
    <t>Cooper, Steve</t>
  </si>
  <si>
    <t>757-269-5129</t>
  </si>
  <si>
    <t>Kharding@jlab.org</t>
  </si>
  <si>
    <t>Dixon, Kelly</t>
  </si>
  <si>
    <t>kdixon@jlab.org</t>
  </si>
  <si>
    <t>757-269-6285</t>
  </si>
  <si>
    <t>Dixon, Stephanie</t>
  </si>
  <si>
    <t>Mestayer, Mac</t>
  </si>
  <si>
    <t>mestayer@jlab.org</t>
  </si>
  <si>
    <t>757-269-7252</t>
  </si>
  <si>
    <t>Daly, Ed</t>
  </si>
  <si>
    <t>daly@jlab.org</t>
  </si>
  <si>
    <t>757-269-7721</t>
  </si>
  <si>
    <t>gelhaar@jlab.org</t>
  </si>
  <si>
    <t>757-269-5016</t>
  </si>
  <si>
    <t>Gelhaar, David</t>
  </si>
  <si>
    <t>Meekins, Dave</t>
  </si>
  <si>
    <t>meekins@jlab.org</t>
  </si>
  <si>
    <t>757-269-5434</t>
  </si>
  <si>
    <t>Coleman, Gayle</t>
  </si>
  <si>
    <t>757-269-7712</t>
  </si>
  <si>
    <t>Banks, Kevin</t>
  </si>
  <si>
    <t>757-269-7418</t>
  </si>
  <si>
    <t>Insley, Denny</t>
  </si>
  <si>
    <t>Merritt, Dennis</t>
  </si>
  <si>
    <t>merritt@jlab.org</t>
  </si>
  <si>
    <t>757-269-7963</t>
  </si>
  <si>
    <t>Adderley, Phil</t>
  </si>
  <si>
    <t>adderley@jlab.org</t>
  </si>
  <si>
    <t>757-269-7200</t>
  </si>
  <si>
    <t>Marchlik, Matt</t>
  </si>
  <si>
    <t>marchlik@jlab.org</t>
  </si>
  <si>
    <t>757-269-7005</t>
  </si>
  <si>
    <t>Dreyfuss, Chris</t>
  </si>
  <si>
    <t>dreyfuss@jlab.org</t>
  </si>
  <si>
    <t>757-269-5459</t>
  </si>
  <si>
    <t>Wiseman, Mark</t>
  </si>
  <si>
    <t>wiseman@jlab.org</t>
  </si>
  <si>
    <t>757-269-7289</t>
  </si>
  <si>
    <t>Machie, Danny</t>
  </si>
  <si>
    <t>machie@jlab.org</t>
  </si>
  <si>
    <t>757-269-7501</t>
  </si>
  <si>
    <t>Ito, Mark</t>
  </si>
  <si>
    <t>marki@jlab.org</t>
  </si>
  <si>
    <t>757-269-5295</t>
  </si>
  <si>
    <t>Spata, Mike</t>
  </si>
  <si>
    <t>spata@jlab.org</t>
  </si>
  <si>
    <t>757-269-7437</t>
  </si>
  <si>
    <t>Richardson, Les</t>
  </si>
  <si>
    <t>757-269-7675</t>
  </si>
  <si>
    <t>Hovator, Curt</t>
  </si>
  <si>
    <t>hovator@jlab.org</t>
  </si>
  <si>
    <t>757-269-7685</t>
  </si>
  <si>
    <t>Moore, Wesley</t>
  </si>
  <si>
    <t>757-269-6033</t>
  </si>
  <si>
    <t>Kessler, Phillip</t>
  </si>
  <si>
    <t>757-269-7705</t>
  </si>
  <si>
    <t>Gavalya, Alan</t>
  </si>
  <si>
    <t>gavalya@jlab.org</t>
  </si>
  <si>
    <t>757-269-7637</t>
  </si>
  <si>
    <t>seay@jlab.org</t>
  </si>
  <si>
    <t>757-269-5555</t>
  </si>
  <si>
    <t>Tilles, Doug</t>
  </si>
  <si>
    <t>tilles@jlab.org</t>
  </si>
  <si>
    <t>757-269-7566</t>
  </si>
  <si>
    <t>Hutton, Chuck</t>
  </si>
  <si>
    <t>757-269-7719</t>
  </si>
  <si>
    <t>Ferriera, John</t>
  </si>
  <si>
    <t>757-875-9727</t>
  </si>
  <si>
    <t>Michaud, Randy</t>
  </si>
  <si>
    <t>michaud@jlab.org</t>
  </si>
  <si>
    <t>Croke, Gary</t>
  </si>
  <si>
    <t>croke@jlab.org</t>
  </si>
  <si>
    <t>757-269-5097</t>
  </si>
  <si>
    <t>Tremblay, Kelly</t>
  </si>
  <si>
    <t>tremblay@jlab.org</t>
  </si>
  <si>
    <t>757-269-7282</t>
  </si>
  <si>
    <t>banks@jlab.org</t>
  </si>
  <si>
    <t>757-269-5902</t>
  </si>
  <si>
    <t>757-269-7292</t>
  </si>
  <si>
    <t>jcgramps@yahoo.com</t>
  </si>
  <si>
    <t>sundeen@jlab.org</t>
  </si>
  <si>
    <t>colemanj@jlab.org</t>
  </si>
  <si>
    <t>coopers@jlab.org</t>
  </si>
  <si>
    <t>stephdixon@verizon.net</t>
  </si>
  <si>
    <t>Dadbig022@aol.com</t>
  </si>
  <si>
    <t>chummel@jlab.org</t>
  </si>
  <si>
    <t>757-269-6071</t>
  </si>
  <si>
    <t>dinsley@jlab.org</t>
  </si>
  <si>
    <t>jordan@jlab.org</t>
  </si>
  <si>
    <t>757-269-7416</t>
  </si>
  <si>
    <t>wmoore@jlab.org</t>
  </si>
  <si>
    <t>lrichard@jlab.org</t>
  </si>
  <si>
    <t>thomasb@jlab.org</t>
  </si>
  <si>
    <t>Grames, Joe</t>
  </si>
  <si>
    <t>Barnes, Alex</t>
  </si>
  <si>
    <t>aebarnes@jlab.org</t>
  </si>
  <si>
    <t>Status</t>
  </si>
  <si>
    <t>Contact Number</t>
  </si>
  <si>
    <t>Returning</t>
  </si>
  <si>
    <t>New</t>
  </si>
  <si>
    <t>grames@jlab.org</t>
  </si>
  <si>
    <t>Players Name</t>
  </si>
  <si>
    <t>Menefee, Tina</t>
  </si>
  <si>
    <t>menefee@jlab.org</t>
  </si>
  <si>
    <t>McCrea, Mike</t>
  </si>
  <si>
    <t>mccrea@jlab.org</t>
  </si>
  <si>
    <t>brownd@jlab.org</t>
  </si>
  <si>
    <t>Exiled</t>
  </si>
  <si>
    <t>Handicap established</t>
  </si>
  <si>
    <t>Needs new handicap</t>
  </si>
  <si>
    <t>Needs a handicap</t>
  </si>
  <si>
    <t>Handicap</t>
  </si>
  <si>
    <t>C</t>
  </si>
  <si>
    <t>huttonc@jlab.org</t>
  </si>
  <si>
    <t>pkessler@jlab.org</t>
  </si>
  <si>
    <t>Wildeson, Alex</t>
  </si>
  <si>
    <t>wildeson@jlab.org</t>
  </si>
  <si>
    <t>757-269-7350</t>
  </si>
  <si>
    <t>Availability</t>
  </si>
  <si>
    <t>757-898-7138</t>
  </si>
  <si>
    <t>570-242-1844</t>
  </si>
  <si>
    <t>757-269-7097</t>
  </si>
  <si>
    <t>763-913-6155</t>
  </si>
  <si>
    <t>Zihlmann, Beni</t>
  </si>
  <si>
    <t>zihlmann@jlab.org</t>
  </si>
  <si>
    <t>757-269-5310</t>
  </si>
  <si>
    <t>Every week</t>
  </si>
  <si>
    <t>Willing Captain</t>
  </si>
  <si>
    <t>Just about every week</t>
  </si>
  <si>
    <t>3 out of 4 weeks</t>
  </si>
  <si>
    <t>Seay, Whit</t>
  </si>
  <si>
    <t>Every other week</t>
  </si>
  <si>
    <t>Snyder, Aerion</t>
  </si>
  <si>
    <t>Gould, Chris</t>
  </si>
  <si>
    <t>757-269-7725</t>
  </si>
  <si>
    <t>gould@jlab.org</t>
  </si>
  <si>
    <t>Manzlak, Bert</t>
  </si>
  <si>
    <t>manzlak@jlab.org</t>
  </si>
  <si>
    <t>757-269-7556</t>
  </si>
  <si>
    <t>Once a month</t>
  </si>
  <si>
    <t>757-358-1145</t>
  </si>
  <si>
    <t>Once a month starting in May</t>
  </si>
  <si>
    <t>757-768-4030</t>
  </si>
  <si>
    <t>Most weeks</t>
  </si>
  <si>
    <t>At least every other week</t>
  </si>
  <si>
    <t>Total Golfers</t>
  </si>
  <si>
    <t>Captains</t>
  </si>
  <si>
    <t>Most every week</t>
  </si>
  <si>
    <t>Dahlberg, Jim</t>
  </si>
  <si>
    <t>dahlberg@jlab.org</t>
  </si>
  <si>
    <t>757-269-7040</t>
  </si>
  <si>
    <t>Team</t>
  </si>
  <si>
    <t>Count</t>
  </si>
  <si>
    <t>Average Handicap</t>
  </si>
  <si>
    <t>Chris</t>
  </si>
  <si>
    <t>Gary</t>
  </si>
  <si>
    <t>Phil</t>
  </si>
  <si>
    <t>Dennis</t>
  </si>
  <si>
    <t>Wes</t>
  </si>
  <si>
    <t>Late May start</t>
  </si>
  <si>
    <t>Joe</t>
  </si>
  <si>
    <t>Drafter</t>
  </si>
  <si>
    <t>MarkW</t>
  </si>
  <si>
    <t>MikeZ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</si>
</sst>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9" xfId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2" fontId="1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nsley@jlab.org" TargetMode="External"/><Relationship Id="rId18" Type="http://schemas.openxmlformats.org/officeDocument/2006/relationships/hyperlink" Target="mailto:dreyfuss@jlab.org" TargetMode="External"/><Relationship Id="rId26" Type="http://schemas.openxmlformats.org/officeDocument/2006/relationships/hyperlink" Target="mailto:croke@jlab.org" TargetMode="External"/><Relationship Id="rId39" Type="http://schemas.openxmlformats.org/officeDocument/2006/relationships/hyperlink" Target="mailto:kdixon@jlab.org" TargetMode="External"/><Relationship Id="rId3" Type="http://schemas.openxmlformats.org/officeDocument/2006/relationships/hyperlink" Target="mailto:barbourj@jlab.org" TargetMode="External"/><Relationship Id="rId21" Type="http://schemas.openxmlformats.org/officeDocument/2006/relationships/hyperlink" Target="mailto:hovator@jlab.org" TargetMode="External"/><Relationship Id="rId34" Type="http://schemas.openxmlformats.org/officeDocument/2006/relationships/hyperlink" Target="mailto:chummel@jlab.org" TargetMode="External"/><Relationship Id="rId42" Type="http://schemas.openxmlformats.org/officeDocument/2006/relationships/hyperlink" Target="mailto:howard@jlab.org" TargetMode="External"/><Relationship Id="rId47" Type="http://schemas.openxmlformats.org/officeDocument/2006/relationships/hyperlink" Target="mailto:stephdixon@verizon.net" TargetMode="External"/><Relationship Id="rId50" Type="http://schemas.openxmlformats.org/officeDocument/2006/relationships/hyperlink" Target="mailto:zihlmann@jlab.org" TargetMode="External"/><Relationship Id="rId7" Type="http://schemas.openxmlformats.org/officeDocument/2006/relationships/hyperlink" Target="mailto:dlg@jlab.org" TargetMode="External"/><Relationship Id="rId12" Type="http://schemas.openxmlformats.org/officeDocument/2006/relationships/hyperlink" Target="mailto:meekins@jlab.org" TargetMode="External"/><Relationship Id="rId17" Type="http://schemas.openxmlformats.org/officeDocument/2006/relationships/hyperlink" Target="mailto:aebarnes@jlab.org" TargetMode="External"/><Relationship Id="rId25" Type="http://schemas.openxmlformats.org/officeDocument/2006/relationships/hyperlink" Target="mailto:michaud@jlab.org" TargetMode="External"/><Relationship Id="rId33" Type="http://schemas.openxmlformats.org/officeDocument/2006/relationships/hyperlink" Target="mailto:Dadbig022@aol.com" TargetMode="External"/><Relationship Id="rId38" Type="http://schemas.openxmlformats.org/officeDocument/2006/relationships/hyperlink" Target="mailto:mccrea@jlab.org" TargetMode="External"/><Relationship Id="rId46" Type="http://schemas.openxmlformats.org/officeDocument/2006/relationships/hyperlink" Target="mailto:coopers@jlab.org" TargetMode="External"/><Relationship Id="rId2" Type="http://schemas.openxmlformats.org/officeDocument/2006/relationships/hyperlink" Target="mailto:baltzell@jlab.org" TargetMode="External"/><Relationship Id="rId16" Type="http://schemas.openxmlformats.org/officeDocument/2006/relationships/hyperlink" Target="mailto:marchlik@jlab.org" TargetMode="External"/><Relationship Id="rId20" Type="http://schemas.openxmlformats.org/officeDocument/2006/relationships/hyperlink" Target="mailto:marki@jlab.org" TargetMode="External"/><Relationship Id="rId29" Type="http://schemas.openxmlformats.org/officeDocument/2006/relationships/hyperlink" Target="mailto:sundeen@jlab.org" TargetMode="External"/><Relationship Id="rId41" Type="http://schemas.openxmlformats.org/officeDocument/2006/relationships/hyperlink" Target="mailto:gelhaar@jlab.org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ajoshua@jlab.org" TargetMode="External"/><Relationship Id="rId6" Type="http://schemas.openxmlformats.org/officeDocument/2006/relationships/hyperlink" Target="mailto:Kharding@jlab.org" TargetMode="External"/><Relationship Id="rId11" Type="http://schemas.openxmlformats.org/officeDocument/2006/relationships/hyperlink" Target="mailto:gelhaar@jlab.org" TargetMode="External"/><Relationship Id="rId24" Type="http://schemas.openxmlformats.org/officeDocument/2006/relationships/hyperlink" Target="mailto:huttonc@jlab.org" TargetMode="External"/><Relationship Id="rId32" Type="http://schemas.openxmlformats.org/officeDocument/2006/relationships/hyperlink" Target="mailto:stephdixon@verizon.net" TargetMode="External"/><Relationship Id="rId37" Type="http://schemas.openxmlformats.org/officeDocument/2006/relationships/hyperlink" Target="mailto:menefee@jlab.org" TargetMode="External"/><Relationship Id="rId40" Type="http://schemas.openxmlformats.org/officeDocument/2006/relationships/hyperlink" Target="mailto:wildeson@jlab.org" TargetMode="External"/><Relationship Id="rId45" Type="http://schemas.openxmlformats.org/officeDocument/2006/relationships/hyperlink" Target="mailto:keithb@jlab.org" TargetMode="External"/><Relationship Id="rId53" Type="http://schemas.openxmlformats.org/officeDocument/2006/relationships/hyperlink" Target="mailto:dahlberg@jlab.org" TargetMode="External"/><Relationship Id="rId5" Type="http://schemas.openxmlformats.org/officeDocument/2006/relationships/hyperlink" Target="mailto:kfors@jlab.org" TargetMode="External"/><Relationship Id="rId15" Type="http://schemas.openxmlformats.org/officeDocument/2006/relationships/hyperlink" Target="mailto:adderley@jlab.org" TargetMode="External"/><Relationship Id="rId23" Type="http://schemas.openxmlformats.org/officeDocument/2006/relationships/hyperlink" Target="mailto:gavalya@jlab.org" TargetMode="External"/><Relationship Id="rId28" Type="http://schemas.openxmlformats.org/officeDocument/2006/relationships/hyperlink" Target="mailto:jcgramps@yahoo.com" TargetMode="External"/><Relationship Id="rId36" Type="http://schemas.openxmlformats.org/officeDocument/2006/relationships/hyperlink" Target="mailto:grames@jlab.org" TargetMode="External"/><Relationship Id="rId49" Type="http://schemas.openxmlformats.org/officeDocument/2006/relationships/hyperlink" Target="mailto:carstens@jlab.org" TargetMode="External"/><Relationship Id="rId10" Type="http://schemas.openxmlformats.org/officeDocument/2006/relationships/hyperlink" Target="mailto:daly@jlab.org" TargetMode="External"/><Relationship Id="rId19" Type="http://schemas.openxmlformats.org/officeDocument/2006/relationships/hyperlink" Target="mailto:machie@jlab.org" TargetMode="External"/><Relationship Id="rId31" Type="http://schemas.openxmlformats.org/officeDocument/2006/relationships/hyperlink" Target="mailto:coopers@jlab.org" TargetMode="External"/><Relationship Id="rId44" Type="http://schemas.openxmlformats.org/officeDocument/2006/relationships/hyperlink" Target="mailto:croke@jlab.org" TargetMode="External"/><Relationship Id="rId52" Type="http://schemas.openxmlformats.org/officeDocument/2006/relationships/hyperlink" Target="mailto:manzlak@jlab.org" TargetMode="External"/><Relationship Id="rId4" Type="http://schemas.openxmlformats.org/officeDocument/2006/relationships/hyperlink" Target="mailto:brownd@jlab.org" TargetMode="External"/><Relationship Id="rId9" Type="http://schemas.openxmlformats.org/officeDocument/2006/relationships/hyperlink" Target="mailto:mestayer@jlab.org" TargetMode="External"/><Relationship Id="rId14" Type="http://schemas.openxmlformats.org/officeDocument/2006/relationships/hyperlink" Target="mailto:merritt@jlab.org" TargetMode="External"/><Relationship Id="rId22" Type="http://schemas.openxmlformats.org/officeDocument/2006/relationships/hyperlink" Target="mailto:pkessler@jlab.org" TargetMode="External"/><Relationship Id="rId27" Type="http://schemas.openxmlformats.org/officeDocument/2006/relationships/hyperlink" Target="mailto:banks@jlab.org" TargetMode="External"/><Relationship Id="rId30" Type="http://schemas.openxmlformats.org/officeDocument/2006/relationships/hyperlink" Target="mailto:colemanj@jlab.org" TargetMode="External"/><Relationship Id="rId35" Type="http://schemas.openxmlformats.org/officeDocument/2006/relationships/hyperlink" Target="mailto:jordan@jlab.org" TargetMode="External"/><Relationship Id="rId43" Type="http://schemas.openxmlformats.org/officeDocument/2006/relationships/hyperlink" Target="mailto:dinsley@jlab.org" TargetMode="External"/><Relationship Id="rId48" Type="http://schemas.openxmlformats.org/officeDocument/2006/relationships/hyperlink" Target="mailto:grames@jlab.org" TargetMode="External"/><Relationship Id="rId8" Type="http://schemas.openxmlformats.org/officeDocument/2006/relationships/hyperlink" Target="mailto:kdixon@jlab.org" TargetMode="External"/><Relationship Id="rId51" Type="http://schemas.openxmlformats.org/officeDocument/2006/relationships/hyperlink" Target="mailto:gould@jlab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zoomScale="70" zoomScaleNormal="70" workbookViewId="0">
      <pane ySplit="1296" activePane="bottomLeft"/>
      <selection activeCell="G1" sqref="G1:H1048576"/>
      <selection pane="bottomLeft" activeCell="J9" sqref="J9"/>
    </sheetView>
  </sheetViews>
  <sheetFormatPr defaultColWidth="8.88671875" defaultRowHeight="20.100000000000001" customHeight="1" x14ac:dyDescent="0.35"/>
  <cols>
    <col min="1" max="1" width="23.109375" style="1" bestFit="1" customWidth="1"/>
    <col min="2" max="2" width="27.33203125" style="1" customWidth="1"/>
    <col min="3" max="3" width="19.5546875" style="2" customWidth="1"/>
    <col min="4" max="4" width="11.6640625" style="2" customWidth="1"/>
    <col min="5" max="5" width="11.5546875" style="2" bestFit="1" customWidth="1"/>
    <col min="6" max="6" width="17.6640625" style="2" customWidth="1"/>
    <col min="7" max="7" width="33.33203125" style="2" bestFit="1" customWidth="1"/>
    <col min="8" max="8" width="7.109375" style="1" bestFit="1" customWidth="1"/>
    <col min="9" max="9" width="20.6640625" style="1" bestFit="1" customWidth="1"/>
    <col min="10" max="17" width="12" style="1" customWidth="1"/>
    <col min="18" max="16384" width="8.88671875" style="1"/>
  </cols>
  <sheetData>
    <row r="1" spans="1:17" s="5" customFormat="1" ht="36" customHeight="1" x14ac:dyDescent="0.3">
      <c r="A1" s="24" t="s">
        <v>143</v>
      </c>
      <c r="B1" s="24" t="s">
        <v>8</v>
      </c>
      <c r="C1" s="24" t="s">
        <v>139</v>
      </c>
      <c r="D1" s="24" t="s">
        <v>138</v>
      </c>
      <c r="E1" s="24" t="s">
        <v>153</v>
      </c>
      <c r="F1" s="26" t="s">
        <v>169</v>
      </c>
      <c r="G1" s="24" t="s">
        <v>160</v>
      </c>
      <c r="H1" s="24" t="s">
        <v>193</v>
      </c>
      <c r="I1" s="21" t="s">
        <v>203</v>
      </c>
      <c r="J1" s="6" t="s">
        <v>196</v>
      </c>
      <c r="K1" s="6" t="s">
        <v>197</v>
      </c>
      <c r="L1" s="6" t="s">
        <v>198</v>
      </c>
      <c r="M1" s="6" t="s">
        <v>199</v>
      </c>
      <c r="N1" s="6" t="s">
        <v>200</v>
      </c>
      <c r="O1" s="6" t="s">
        <v>202</v>
      </c>
      <c r="P1" s="6" t="s">
        <v>204</v>
      </c>
      <c r="Q1" s="6" t="s">
        <v>205</v>
      </c>
    </row>
    <row r="2" spans="1:17" ht="20.100000000000001" customHeight="1" x14ac:dyDescent="0.35">
      <c r="A2" s="24"/>
      <c r="B2" s="24"/>
      <c r="C2" s="24"/>
      <c r="D2" s="24"/>
      <c r="E2" s="24"/>
      <c r="F2" s="26"/>
      <c r="G2" s="24"/>
      <c r="H2" s="24"/>
      <c r="I2" s="22" t="s">
        <v>194</v>
      </c>
      <c r="J2" s="7">
        <f>COUNTIF($H$4:$H$59,"1")</f>
        <v>7</v>
      </c>
      <c r="K2" s="7">
        <f>COUNTIF($H$4:$H$59,"2")</f>
        <v>7</v>
      </c>
      <c r="L2" s="7">
        <f>COUNTIF($H$4:$H$59,"3")</f>
        <v>7</v>
      </c>
      <c r="M2" s="7">
        <f>COUNTIF($H$4:$H$59,"4")</f>
        <v>7</v>
      </c>
      <c r="N2" s="7">
        <f>COUNTIF($H$4:$H$59,"5")</f>
        <v>7</v>
      </c>
      <c r="O2" s="7">
        <f>COUNTIF($H$4:$H$59,"6")</f>
        <v>7</v>
      </c>
      <c r="P2" s="7">
        <f>COUNTIF($H$4:$H$59,"7")</f>
        <v>7</v>
      </c>
      <c r="Q2" s="7">
        <f>COUNTIF($H$4:$H$59,"8")</f>
        <v>7</v>
      </c>
    </row>
    <row r="3" spans="1:17" ht="20.100000000000001" customHeight="1" thickBot="1" x14ac:dyDescent="0.4">
      <c r="A3" s="25"/>
      <c r="B3" s="25"/>
      <c r="C3" s="25"/>
      <c r="D3" s="25"/>
      <c r="E3" s="25"/>
      <c r="F3" s="27"/>
      <c r="G3" s="25"/>
      <c r="H3" s="25"/>
      <c r="I3" s="22" t="s">
        <v>195</v>
      </c>
      <c r="J3" s="20">
        <f>IF(J2=0,0,SUMIF($H$4:$H$59,1,$E$4:$E$59)/J2)</f>
        <v>15.857142857142858</v>
      </c>
      <c r="K3" s="20">
        <f>IF(K2=0,0,SUMIF($H$4:$H$59,2,$E$4:$E$59)/K2)</f>
        <v>14.714285714285714</v>
      </c>
      <c r="L3" s="20">
        <f>IF(L2=0,0,SUMIF($H$4:$H$59,3,$E$4:$E$59)/L2)</f>
        <v>13.857142857142858</v>
      </c>
      <c r="M3" s="20">
        <f>IF(M2=0,0,SUMIF($H$4:$H$59,4,$E$4:$E$59)/M2)</f>
        <v>14.714285714285714</v>
      </c>
      <c r="N3" s="20">
        <f>IF(N2=0,0,SUMIF($H$4:$H$59,5,$E$4:$E$59)/N2)</f>
        <v>14.428571428571429</v>
      </c>
      <c r="O3" s="20">
        <f>IF(O2=0,0,SUMIF($H$4:$H$59,6,$E$4:$E$59)/O2)</f>
        <v>14.571428571428571</v>
      </c>
      <c r="P3" s="20">
        <f>IF(P2=0,0,SUMIF($H$4:$H$59,7,$E$4:$E$59)/P2)</f>
        <v>13.857142857142858</v>
      </c>
      <c r="Q3" s="20">
        <f>IF(Q2=0,0,SUMIF($H$4:$H$59,8,$E$4:$E$59)/Q2)</f>
        <v>13.142857142857142</v>
      </c>
    </row>
    <row r="4" spans="1:17" ht="20.100000000000001" customHeight="1" x14ac:dyDescent="0.35">
      <c r="A4" s="10" t="s">
        <v>74</v>
      </c>
      <c r="B4" s="11" t="s">
        <v>75</v>
      </c>
      <c r="C4" s="12" t="s">
        <v>76</v>
      </c>
      <c r="D4" s="12" t="s">
        <v>140</v>
      </c>
      <c r="E4" s="12">
        <v>4</v>
      </c>
      <c r="F4" s="12"/>
      <c r="G4" s="12"/>
      <c r="H4" s="13">
        <v>1</v>
      </c>
    </row>
    <row r="5" spans="1:17" ht="20.100000000000001" customHeight="1" x14ac:dyDescent="0.35">
      <c r="A5" s="14" t="s">
        <v>68</v>
      </c>
      <c r="B5" s="8" t="s">
        <v>69</v>
      </c>
      <c r="C5" s="9" t="s">
        <v>70</v>
      </c>
      <c r="D5" s="9" t="s">
        <v>140</v>
      </c>
      <c r="E5" s="9">
        <v>10</v>
      </c>
      <c r="F5" s="9" t="s">
        <v>154</v>
      </c>
      <c r="G5" s="9"/>
      <c r="H5" s="15">
        <v>1</v>
      </c>
    </row>
    <row r="6" spans="1:17" ht="20.100000000000001" customHeight="1" x14ac:dyDescent="0.35">
      <c r="A6" s="14" t="s">
        <v>144</v>
      </c>
      <c r="B6" s="8" t="s">
        <v>145</v>
      </c>
      <c r="C6" s="9" t="s">
        <v>184</v>
      </c>
      <c r="D6" s="9" t="s">
        <v>140</v>
      </c>
      <c r="E6" s="9">
        <v>11</v>
      </c>
      <c r="F6" s="9"/>
      <c r="G6" s="9" t="s">
        <v>183</v>
      </c>
      <c r="H6" s="15">
        <v>1</v>
      </c>
    </row>
    <row r="7" spans="1:17" ht="20.100000000000001" customHeight="1" x14ac:dyDescent="0.35">
      <c r="A7" s="14" t="s">
        <v>2</v>
      </c>
      <c r="B7" s="8" t="s">
        <v>43</v>
      </c>
      <c r="C7" s="9" t="s">
        <v>18</v>
      </c>
      <c r="D7" s="9" t="s">
        <v>141</v>
      </c>
      <c r="E7" s="9">
        <v>17</v>
      </c>
      <c r="F7" s="9"/>
      <c r="G7" s="9" t="s">
        <v>189</v>
      </c>
      <c r="H7" s="15">
        <v>1</v>
      </c>
    </row>
    <row r="8" spans="1:17" ht="20.100000000000001" customHeight="1" x14ac:dyDescent="0.35">
      <c r="A8" s="14" t="s">
        <v>4</v>
      </c>
      <c r="B8" s="8" t="s">
        <v>9</v>
      </c>
      <c r="C8" s="9" t="s">
        <v>10</v>
      </c>
      <c r="D8" s="9" t="s">
        <v>141</v>
      </c>
      <c r="E8" s="9">
        <v>22</v>
      </c>
      <c r="F8" s="9"/>
      <c r="G8" s="9"/>
      <c r="H8" s="15">
        <v>1</v>
      </c>
    </row>
    <row r="9" spans="1:17" ht="20.100000000000001" customHeight="1" x14ac:dyDescent="0.35">
      <c r="A9" s="14" t="s">
        <v>56</v>
      </c>
      <c r="B9" s="8" t="s">
        <v>54</v>
      </c>
      <c r="C9" s="9" t="s">
        <v>55</v>
      </c>
      <c r="D9" s="9" t="s">
        <v>140</v>
      </c>
      <c r="E9" s="9">
        <v>22</v>
      </c>
      <c r="F9" s="9"/>
      <c r="G9" s="9"/>
      <c r="H9" s="15">
        <v>1</v>
      </c>
    </row>
    <row r="10" spans="1:17" ht="20.100000000000001" customHeight="1" thickBot="1" x14ac:dyDescent="0.4">
      <c r="A10" s="16" t="s">
        <v>6</v>
      </c>
      <c r="B10" s="17" t="s">
        <v>12</v>
      </c>
      <c r="C10" s="18" t="s">
        <v>13</v>
      </c>
      <c r="D10" s="18" t="s">
        <v>140</v>
      </c>
      <c r="E10" s="18">
        <v>25</v>
      </c>
      <c r="F10" s="18"/>
      <c r="G10" s="18"/>
      <c r="H10" s="19">
        <v>1</v>
      </c>
    </row>
    <row r="11" spans="1:17" ht="20.100000000000001" customHeight="1" x14ac:dyDescent="0.35">
      <c r="A11" s="10" t="s">
        <v>112</v>
      </c>
      <c r="B11" s="11" t="s">
        <v>113</v>
      </c>
      <c r="C11" s="12" t="s">
        <v>114</v>
      </c>
      <c r="D11" s="12" t="s">
        <v>140</v>
      </c>
      <c r="E11" s="12">
        <v>6</v>
      </c>
      <c r="F11" s="12"/>
      <c r="G11" s="12"/>
      <c r="H11" s="13">
        <v>2</v>
      </c>
    </row>
    <row r="12" spans="1:17" ht="20.100000000000001" customHeight="1" x14ac:dyDescent="0.35">
      <c r="A12" s="14" t="s">
        <v>86</v>
      </c>
      <c r="B12" s="8" t="s">
        <v>87</v>
      </c>
      <c r="C12" s="9" t="s">
        <v>88</v>
      </c>
      <c r="D12" s="9" t="s">
        <v>140</v>
      </c>
      <c r="E12" s="9">
        <v>9</v>
      </c>
      <c r="F12" s="9" t="s">
        <v>154</v>
      </c>
      <c r="G12" s="9" t="s">
        <v>170</v>
      </c>
      <c r="H12" s="15">
        <v>2</v>
      </c>
    </row>
    <row r="13" spans="1:17" ht="20.100000000000001" customHeight="1" x14ac:dyDescent="0.35">
      <c r="A13" s="14" t="s">
        <v>115</v>
      </c>
      <c r="B13" s="8" t="s">
        <v>116</v>
      </c>
      <c r="C13" s="9" t="s">
        <v>117</v>
      </c>
      <c r="D13" s="9" t="s">
        <v>140</v>
      </c>
      <c r="E13" s="9">
        <v>11</v>
      </c>
      <c r="F13" s="9" t="s">
        <v>154</v>
      </c>
      <c r="G13" s="9"/>
      <c r="H13" s="15">
        <v>2</v>
      </c>
    </row>
    <row r="14" spans="1:17" ht="20.100000000000001" customHeight="1" x14ac:dyDescent="0.35">
      <c r="A14" s="14" t="s">
        <v>71</v>
      </c>
      <c r="B14" s="8" t="s">
        <v>72</v>
      </c>
      <c r="C14" s="9" t="s">
        <v>73</v>
      </c>
      <c r="D14" s="9" t="s">
        <v>140</v>
      </c>
      <c r="E14" s="9">
        <v>15</v>
      </c>
      <c r="F14" s="9"/>
      <c r="G14" s="9"/>
      <c r="H14" s="15">
        <v>2</v>
      </c>
    </row>
    <row r="15" spans="1:17" ht="20.100000000000001" customHeight="1" x14ac:dyDescent="0.35">
      <c r="A15" s="14" t="s">
        <v>175</v>
      </c>
      <c r="B15" s="8" t="s">
        <v>177</v>
      </c>
      <c r="C15" s="9" t="s">
        <v>176</v>
      </c>
      <c r="D15" s="9" t="s">
        <v>149</v>
      </c>
      <c r="E15" s="9">
        <v>17</v>
      </c>
      <c r="F15" s="9"/>
      <c r="G15" s="9" t="s">
        <v>173</v>
      </c>
      <c r="H15" s="15">
        <v>2</v>
      </c>
    </row>
    <row r="16" spans="1:17" ht="20.100000000000001" customHeight="1" x14ac:dyDescent="0.35">
      <c r="A16" s="14" t="s">
        <v>136</v>
      </c>
      <c r="B16" s="8" t="s">
        <v>137</v>
      </c>
      <c r="C16" s="9" t="s">
        <v>162</v>
      </c>
      <c r="D16" s="9" t="s">
        <v>140</v>
      </c>
      <c r="E16" s="9">
        <v>19</v>
      </c>
      <c r="F16" s="9"/>
      <c r="G16" s="9" t="s">
        <v>173</v>
      </c>
      <c r="H16" s="15">
        <v>2</v>
      </c>
    </row>
    <row r="17" spans="1:8" ht="20.100000000000001" customHeight="1" thickBot="1" x14ac:dyDescent="0.4">
      <c r="A17" s="16" t="s">
        <v>174</v>
      </c>
      <c r="B17" s="17" t="s">
        <v>19</v>
      </c>
      <c r="C17" s="18" t="s">
        <v>20</v>
      </c>
      <c r="D17" s="18" t="s">
        <v>141</v>
      </c>
      <c r="E17" s="23">
        <v>26</v>
      </c>
      <c r="F17" s="18"/>
      <c r="G17" s="18" t="s">
        <v>168</v>
      </c>
      <c r="H17" s="19">
        <v>2</v>
      </c>
    </row>
    <row r="18" spans="1:8" ht="20.100000000000001" customHeight="1" x14ac:dyDescent="0.35">
      <c r="A18" s="10" t="s">
        <v>96</v>
      </c>
      <c r="B18" s="11" t="s">
        <v>156</v>
      </c>
      <c r="C18" s="12" t="s">
        <v>97</v>
      </c>
      <c r="D18" s="12" t="s">
        <v>140</v>
      </c>
      <c r="E18" s="12">
        <v>6</v>
      </c>
      <c r="F18" s="12"/>
      <c r="G18" s="12" t="s">
        <v>168</v>
      </c>
      <c r="H18" s="13">
        <v>3</v>
      </c>
    </row>
    <row r="19" spans="1:8" ht="20.100000000000001" customHeight="1" x14ac:dyDescent="0.35">
      <c r="A19" s="14" t="s">
        <v>51</v>
      </c>
      <c r="B19" s="8" t="s">
        <v>52</v>
      </c>
      <c r="C19" s="9" t="s">
        <v>53</v>
      </c>
      <c r="D19" s="9" t="s">
        <v>140</v>
      </c>
      <c r="E19" s="9">
        <v>9</v>
      </c>
      <c r="F19" s="9"/>
      <c r="G19" s="9" t="s">
        <v>181</v>
      </c>
      <c r="H19" s="15">
        <v>3</v>
      </c>
    </row>
    <row r="20" spans="1:8" ht="20.100000000000001" customHeight="1" x14ac:dyDescent="0.35">
      <c r="A20" s="14" t="s">
        <v>31</v>
      </c>
      <c r="B20" s="8" t="s">
        <v>32</v>
      </c>
      <c r="C20" s="9" t="s">
        <v>33</v>
      </c>
      <c r="D20" s="9" t="s">
        <v>140</v>
      </c>
      <c r="E20" s="9">
        <v>11</v>
      </c>
      <c r="F20" s="9"/>
      <c r="G20" s="9" t="s">
        <v>201</v>
      </c>
      <c r="H20" s="15">
        <v>3</v>
      </c>
    </row>
    <row r="21" spans="1:8" ht="20.100000000000001" customHeight="1" x14ac:dyDescent="0.35">
      <c r="A21" s="14" t="s">
        <v>98</v>
      </c>
      <c r="B21" s="8" t="s">
        <v>99</v>
      </c>
      <c r="C21" s="9" t="s">
        <v>100</v>
      </c>
      <c r="D21" s="9" t="s">
        <v>140</v>
      </c>
      <c r="E21" s="9">
        <v>12</v>
      </c>
      <c r="F21" s="9" t="s">
        <v>154</v>
      </c>
      <c r="G21" s="9" t="s">
        <v>168</v>
      </c>
      <c r="H21" s="15">
        <v>3</v>
      </c>
    </row>
    <row r="22" spans="1:8" ht="20.100000000000001" customHeight="1" x14ac:dyDescent="0.35">
      <c r="A22" s="14" t="s">
        <v>103</v>
      </c>
      <c r="B22" s="8" t="s">
        <v>104</v>
      </c>
      <c r="C22" s="9" t="s">
        <v>105</v>
      </c>
      <c r="D22" s="9" t="s">
        <v>140</v>
      </c>
      <c r="E22" s="9">
        <v>12</v>
      </c>
      <c r="F22" s="9"/>
      <c r="G22" s="9"/>
      <c r="H22" s="15">
        <v>3</v>
      </c>
    </row>
    <row r="23" spans="1:8" ht="20.100000000000001" customHeight="1" x14ac:dyDescent="0.35">
      <c r="A23" s="14" t="s">
        <v>39</v>
      </c>
      <c r="B23" s="8" t="s">
        <v>127</v>
      </c>
      <c r="C23" s="9" t="s">
        <v>40</v>
      </c>
      <c r="D23" s="9" t="s">
        <v>140</v>
      </c>
      <c r="E23" s="9">
        <v>17</v>
      </c>
      <c r="F23" s="9"/>
      <c r="G23" s="9"/>
      <c r="H23" s="15">
        <v>3</v>
      </c>
    </row>
    <row r="24" spans="1:8" ht="20.100000000000001" customHeight="1" thickBot="1" x14ac:dyDescent="0.4">
      <c r="A24" s="16" t="s">
        <v>165</v>
      </c>
      <c r="B24" s="17" t="s">
        <v>166</v>
      </c>
      <c r="C24" s="18" t="s">
        <v>167</v>
      </c>
      <c r="D24" s="18" t="s">
        <v>141</v>
      </c>
      <c r="E24" s="18">
        <v>30</v>
      </c>
      <c r="F24" s="18"/>
      <c r="G24" s="18"/>
      <c r="H24" s="19">
        <v>3</v>
      </c>
    </row>
    <row r="25" spans="1:8" ht="20.100000000000001" customHeight="1" x14ac:dyDescent="0.35">
      <c r="A25" s="10" t="s">
        <v>65</v>
      </c>
      <c r="B25" s="11" t="s">
        <v>66</v>
      </c>
      <c r="C25" s="12" t="s">
        <v>67</v>
      </c>
      <c r="D25" s="12" t="s">
        <v>140</v>
      </c>
      <c r="E25" s="12">
        <v>6</v>
      </c>
      <c r="F25" s="12"/>
      <c r="G25" s="12" t="s">
        <v>168</v>
      </c>
      <c r="H25" s="13">
        <v>4</v>
      </c>
    </row>
    <row r="26" spans="1:8" ht="20.100000000000001" customHeight="1" x14ac:dyDescent="0.35">
      <c r="A26" s="14" t="s">
        <v>80</v>
      </c>
      <c r="B26" s="8" t="s">
        <v>81</v>
      </c>
      <c r="C26" s="9" t="s">
        <v>82</v>
      </c>
      <c r="D26" s="9" t="s">
        <v>140</v>
      </c>
      <c r="E26" s="9">
        <v>8</v>
      </c>
      <c r="F26" s="9"/>
      <c r="G26" s="9" t="s">
        <v>170</v>
      </c>
      <c r="H26" s="15">
        <v>4</v>
      </c>
    </row>
    <row r="27" spans="1:8" ht="20.100000000000001" customHeight="1" x14ac:dyDescent="0.35">
      <c r="A27" s="14" t="s">
        <v>48</v>
      </c>
      <c r="B27" s="8" t="s">
        <v>49</v>
      </c>
      <c r="C27" s="9" t="s">
        <v>50</v>
      </c>
      <c r="D27" s="9" t="s">
        <v>140</v>
      </c>
      <c r="E27" s="9">
        <v>8</v>
      </c>
      <c r="F27" s="9"/>
      <c r="G27" s="9" t="s">
        <v>189</v>
      </c>
      <c r="H27" s="15">
        <v>4</v>
      </c>
    </row>
    <row r="28" spans="1:8" ht="20.100000000000001" customHeight="1" x14ac:dyDescent="0.35">
      <c r="A28" s="14" t="s">
        <v>36</v>
      </c>
      <c r="B28" s="8" t="s">
        <v>37</v>
      </c>
      <c r="C28" s="9" t="s">
        <v>38</v>
      </c>
      <c r="D28" s="9" t="s">
        <v>140</v>
      </c>
      <c r="E28" s="9">
        <v>15</v>
      </c>
      <c r="F28" s="9"/>
      <c r="G28" s="9" t="s">
        <v>168</v>
      </c>
      <c r="H28" s="15">
        <v>4</v>
      </c>
    </row>
    <row r="29" spans="1:8" ht="20.100000000000001" customHeight="1" x14ac:dyDescent="0.35">
      <c r="A29" s="14" t="s">
        <v>41</v>
      </c>
      <c r="B29" s="8" t="s">
        <v>124</v>
      </c>
      <c r="C29" s="9" t="s">
        <v>42</v>
      </c>
      <c r="D29" s="9" t="s">
        <v>140</v>
      </c>
      <c r="E29" s="9">
        <v>18</v>
      </c>
      <c r="F29" s="9"/>
      <c r="G29" s="9" t="s">
        <v>173</v>
      </c>
      <c r="H29" s="15">
        <v>4</v>
      </c>
    </row>
    <row r="30" spans="1:8" ht="20.100000000000001" customHeight="1" x14ac:dyDescent="0.35">
      <c r="A30" s="14" t="s">
        <v>23</v>
      </c>
      <c r="B30" s="8" t="s">
        <v>130</v>
      </c>
      <c r="C30" s="9" t="s">
        <v>24</v>
      </c>
      <c r="D30" s="9" t="s">
        <v>140</v>
      </c>
      <c r="E30" s="9">
        <v>18</v>
      </c>
      <c r="F30" s="9"/>
      <c r="G30" s="9"/>
      <c r="H30" s="15">
        <v>4</v>
      </c>
    </row>
    <row r="31" spans="1:8" ht="20.100000000000001" customHeight="1" thickBot="1" x14ac:dyDescent="0.4">
      <c r="A31" s="16" t="s">
        <v>157</v>
      </c>
      <c r="B31" s="17" t="s">
        <v>158</v>
      </c>
      <c r="C31" s="18" t="s">
        <v>21</v>
      </c>
      <c r="D31" s="18" t="s">
        <v>141</v>
      </c>
      <c r="E31" s="18">
        <v>30</v>
      </c>
      <c r="F31" s="18"/>
      <c r="G31" s="18"/>
      <c r="H31" s="19">
        <v>4</v>
      </c>
    </row>
    <row r="32" spans="1:8" ht="20.100000000000001" customHeight="1" x14ac:dyDescent="0.35">
      <c r="A32" s="10" t="s">
        <v>94</v>
      </c>
      <c r="B32" s="11" t="s">
        <v>132</v>
      </c>
      <c r="C32" s="12" t="s">
        <v>95</v>
      </c>
      <c r="D32" s="12" t="s">
        <v>140</v>
      </c>
      <c r="E32" s="12">
        <v>6</v>
      </c>
      <c r="F32" s="12" t="s">
        <v>154</v>
      </c>
      <c r="G32" s="12" t="s">
        <v>173</v>
      </c>
      <c r="H32" s="13">
        <v>5</v>
      </c>
    </row>
    <row r="33" spans="1:8" ht="20.100000000000001" customHeight="1" x14ac:dyDescent="0.35">
      <c r="A33" s="14" t="s">
        <v>1</v>
      </c>
      <c r="B33" s="8" t="s">
        <v>11</v>
      </c>
      <c r="C33" s="9" t="s">
        <v>119</v>
      </c>
      <c r="D33" s="9" t="s">
        <v>141</v>
      </c>
      <c r="E33" s="9">
        <v>11</v>
      </c>
      <c r="F33" s="9"/>
      <c r="G33" s="9"/>
      <c r="H33" s="15">
        <v>5</v>
      </c>
    </row>
    <row r="34" spans="1:8" ht="20.100000000000001" customHeight="1" x14ac:dyDescent="0.35">
      <c r="A34" s="14" t="s">
        <v>172</v>
      </c>
      <c r="B34" s="8" t="s">
        <v>101</v>
      </c>
      <c r="C34" s="9" t="s">
        <v>102</v>
      </c>
      <c r="D34" s="9" t="s">
        <v>140</v>
      </c>
      <c r="E34" s="9">
        <v>11</v>
      </c>
      <c r="F34" s="9"/>
      <c r="G34" s="9" t="s">
        <v>173</v>
      </c>
      <c r="H34" s="15">
        <v>5</v>
      </c>
    </row>
    <row r="35" spans="1:8" ht="20.100000000000001" customHeight="1" x14ac:dyDescent="0.35">
      <c r="A35" s="14" t="s">
        <v>146</v>
      </c>
      <c r="B35" s="8" t="s">
        <v>147</v>
      </c>
      <c r="C35" s="9" t="s">
        <v>159</v>
      </c>
      <c r="D35" s="9" t="s">
        <v>149</v>
      </c>
      <c r="E35" s="9">
        <v>14</v>
      </c>
      <c r="F35" s="9"/>
      <c r="G35" s="9" t="s">
        <v>168</v>
      </c>
      <c r="H35" s="15">
        <v>5</v>
      </c>
    </row>
    <row r="36" spans="1:8" ht="20.100000000000001" customHeight="1" x14ac:dyDescent="0.35">
      <c r="A36" s="14" t="s">
        <v>178</v>
      </c>
      <c r="B36" s="8" t="s">
        <v>179</v>
      </c>
      <c r="C36" s="9" t="s">
        <v>180</v>
      </c>
      <c r="D36" s="7" t="s">
        <v>140</v>
      </c>
      <c r="E36" s="9">
        <v>15</v>
      </c>
      <c r="F36" s="9"/>
      <c r="G36" s="9" t="s">
        <v>181</v>
      </c>
      <c r="H36" s="15">
        <v>5</v>
      </c>
    </row>
    <row r="37" spans="1:8" ht="20.100000000000001" customHeight="1" x14ac:dyDescent="0.35">
      <c r="A37" s="14" t="s">
        <v>57</v>
      </c>
      <c r="B37" s="8" t="s">
        <v>58</v>
      </c>
      <c r="C37" s="9" t="s">
        <v>59</v>
      </c>
      <c r="D37" s="9" t="s">
        <v>140</v>
      </c>
      <c r="E37" s="9">
        <v>16</v>
      </c>
      <c r="F37" s="9"/>
      <c r="G37" s="9"/>
      <c r="H37" s="15">
        <v>5</v>
      </c>
    </row>
    <row r="38" spans="1:8" ht="20.100000000000001" customHeight="1" thickBot="1" x14ac:dyDescent="0.4">
      <c r="A38" s="16" t="s">
        <v>3</v>
      </c>
      <c r="B38" s="17" t="s">
        <v>16</v>
      </c>
      <c r="C38" s="18" t="s">
        <v>17</v>
      </c>
      <c r="D38" s="18" t="s">
        <v>141</v>
      </c>
      <c r="E38" s="18">
        <v>28</v>
      </c>
      <c r="F38" s="18"/>
      <c r="G38" s="18"/>
      <c r="H38" s="19">
        <v>5</v>
      </c>
    </row>
    <row r="39" spans="1:8" ht="20.100000000000001" customHeight="1" x14ac:dyDescent="0.35">
      <c r="A39" s="10" t="s">
        <v>25</v>
      </c>
      <c r="B39" s="11" t="s">
        <v>134</v>
      </c>
      <c r="C39" s="12" t="s">
        <v>26</v>
      </c>
      <c r="D39" s="12" t="s">
        <v>140</v>
      </c>
      <c r="E39" s="12">
        <v>7</v>
      </c>
      <c r="F39" s="12"/>
      <c r="G39" s="12" t="s">
        <v>168</v>
      </c>
      <c r="H39" s="13">
        <v>6</v>
      </c>
    </row>
    <row r="40" spans="1:8" ht="20.100000000000001" customHeight="1" x14ac:dyDescent="0.35">
      <c r="A40" s="14" t="s">
        <v>47</v>
      </c>
      <c r="B40" s="8" t="s">
        <v>125</v>
      </c>
      <c r="C40" s="9" t="s">
        <v>182</v>
      </c>
      <c r="D40" s="9" t="s">
        <v>140</v>
      </c>
      <c r="E40" s="9">
        <v>8</v>
      </c>
      <c r="F40" s="9"/>
      <c r="G40" s="9" t="s">
        <v>173</v>
      </c>
      <c r="H40" s="15">
        <v>6</v>
      </c>
    </row>
    <row r="41" spans="1:8" ht="20.100000000000001" customHeight="1" x14ac:dyDescent="0.35">
      <c r="A41" s="14" t="s">
        <v>89</v>
      </c>
      <c r="B41" s="8" t="s">
        <v>133</v>
      </c>
      <c r="C41" s="9" t="s">
        <v>90</v>
      </c>
      <c r="D41" s="9" t="s">
        <v>140</v>
      </c>
      <c r="E41" s="9">
        <v>11</v>
      </c>
      <c r="F41" s="9"/>
      <c r="G41" s="9"/>
      <c r="H41" s="15">
        <v>6</v>
      </c>
    </row>
    <row r="42" spans="1:8" ht="20.100000000000001" customHeight="1" x14ac:dyDescent="0.35">
      <c r="A42" s="14" t="s">
        <v>91</v>
      </c>
      <c r="B42" s="8" t="s">
        <v>92</v>
      </c>
      <c r="C42" s="9" t="s">
        <v>93</v>
      </c>
      <c r="D42" s="9" t="s">
        <v>140</v>
      </c>
      <c r="E42" s="9">
        <v>14</v>
      </c>
      <c r="F42" s="9"/>
      <c r="G42" s="9"/>
      <c r="H42" s="15">
        <v>6</v>
      </c>
    </row>
    <row r="43" spans="1:8" ht="20.100000000000001" customHeight="1" x14ac:dyDescent="0.35">
      <c r="A43" s="14" t="s">
        <v>106</v>
      </c>
      <c r="B43" s="8" t="s">
        <v>155</v>
      </c>
      <c r="C43" s="9" t="s">
        <v>107</v>
      </c>
      <c r="D43" s="9" t="s">
        <v>140</v>
      </c>
      <c r="E43" s="9">
        <v>17</v>
      </c>
      <c r="F43" s="9"/>
      <c r="G43" s="9"/>
      <c r="H43" s="15">
        <v>6</v>
      </c>
    </row>
    <row r="44" spans="1:8" ht="20.100000000000001" customHeight="1" x14ac:dyDescent="0.35">
      <c r="A44" s="14" t="s">
        <v>5</v>
      </c>
      <c r="B44" s="8" t="s">
        <v>148</v>
      </c>
      <c r="C44" s="9" t="s">
        <v>14</v>
      </c>
      <c r="D44" s="9" t="s">
        <v>141</v>
      </c>
      <c r="E44" s="9">
        <v>20</v>
      </c>
      <c r="F44" s="9"/>
      <c r="G44" s="9"/>
      <c r="H44" s="15">
        <v>6</v>
      </c>
    </row>
    <row r="45" spans="1:8" ht="20.100000000000001" customHeight="1" thickBot="1" x14ac:dyDescent="0.4">
      <c r="A45" s="16" t="s">
        <v>110</v>
      </c>
      <c r="B45" s="17" t="s">
        <v>111</v>
      </c>
      <c r="C45" s="18" t="s">
        <v>131</v>
      </c>
      <c r="D45" s="18" t="s">
        <v>140</v>
      </c>
      <c r="E45" s="18">
        <v>25</v>
      </c>
      <c r="F45" s="18"/>
      <c r="G45" s="18"/>
      <c r="H45" s="19">
        <v>6</v>
      </c>
    </row>
    <row r="46" spans="1:8" ht="20.100000000000001" customHeight="1" x14ac:dyDescent="0.35">
      <c r="A46" s="10" t="s">
        <v>44</v>
      </c>
      <c r="B46" s="11" t="s">
        <v>45</v>
      </c>
      <c r="C46" s="12" t="s">
        <v>46</v>
      </c>
      <c r="D46" s="12" t="s">
        <v>140</v>
      </c>
      <c r="E46" s="12">
        <v>6</v>
      </c>
      <c r="F46" s="12" t="s">
        <v>154</v>
      </c>
      <c r="G46" s="12"/>
      <c r="H46" s="13">
        <v>7</v>
      </c>
    </row>
    <row r="47" spans="1:8" ht="20.100000000000001" customHeight="1" x14ac:dyDescent="0.35">
      <c r="A47" s="14" t="s">
        <v>77</v>
      </c>
      <c r="B47" s="8" t="s">
        <v>78</v>
      </c>
      <c r="C47" s="9" t="s">
        <v>79</v>
      </c>
      <c r="D47" s="9" t="s">
        <v>140</v>
      </c>
      <c r="E47" s="9">
        <v>7</v>
      </c>
      <c r="F47" s="9"/>
      <c r="G47" s="9" t="s">
        <v>171</v>
      </c>
      <c r="H47" s="15">
        <v>7</v>
      </c>
    </row>
    <row r="48" spans="1:8" ht="20.100000000000001" customHeight="1" x14ac:dyDescent="0.35">
      <c r="A48" s="14" t="s">
        <v>34</v>
      </c>
      <c r="B48" s="8" t="s">
        <v>123</v>
      </c>
      <c r="C48" s="9" t="s">
        <v>35</v>
      </c>
      <c r="D48" s="9" t="s">
        <v>140</v>
      </c>
      <c r="E48" s="9">
        <v>11</v>
      </c>
      <c r="F48" s="9"/>
      <c r="G48" s="9"/>
      <c r="H48" s="15">
        <v>7</v>
      </c>
    </row>
    <row r="49" spans="1:8" ht="20.100000000000001" customHeight="1" x14ac:dyDescent="0.35">
      <c r="A49" s="14" t="s">
        <v>135</v>
      </c>
      <c r="B49" s="8" t="s">
        <v>142</v>
      </c>
      <c r="C49" s="9" t="s">
        <v>163</v>
      </c>
      <c r="D49" s="9" t="s">
        <v>140</v>
      </c>
      <c r="E49" s="9">
        <v>12</v>
      </c>
      <c r="F49" s="9"/>
      <c r="G49" s="9" t="s">
        <v>173</v>
      </c>
      <c r="H49" s="15">
        <v>7</v>
      </c>
    </row>
    <row r="50" spans="1:8" ht="20.100000000000001" customHeight="1" x14ac:dyDescent="0.35">
      <c r="A50" s="14" t="s">
        <v>190</v>
      </c>
      <c r="B50" s="8" t="s">
        <v>191</v>
      </c>
      <c r="C50" s="9" t="s">
        <v>192</v>
      </c>
      <c r="D50" s="9" t="s">
        <v>141</v>
      </c>
      <c r="E50" s="9">
        <v>15</v>
      </c>
      <c r="F50" s="9"/>
      <c r="G50" s="9" t="s">
        <v>173</v>
      </c>
      <c r="H50" s="15">
        <v>7</v>
      </c>
    </row>
    <row r="51" spans="1:8" ht="20.100000000000001" customHeight="1" x14ac:dyDescent="0.35">
      <c r="A51" s="14" t="s">
        <v>62</v>
      </c>
      <c r="B51" s="8" t="s">
        <v>118</v>
      </c>
      <c r="C51" s="9" t="s">
        <v>63</v>
      </c>
      <c r="D51" s="9" t="s">
        <v>140</v>
      </c>
      <c r="E51" s="9">
        <v>16</v>
      </c>
      <c r="F51" s="9"/>
      <c r="G51" s="9"/>
      <c r="H51" s="15">
        <v>7</v>
      </c>
    </row>
    <row r="52" spans="1:8" ht="20.100000000000001" customHeight="1" thickBot="1" x14ac:dyDescent="0.4">
      <c r="A52" s="16" t="s">
        <v>0</v>
      </c>
      <c r="B52" s="17" t="s">
        <v>22</v>
      </c>
      <c r="C52" s="18" t="s">
        <v>164</v>
      </c>
      <c r="D52" s="18" t="s">
        <v>141</v>
      </c>
      <c r="E52" s="18">
        <v>30</v>
      </c>
      <c r="F52" s="18"/>
      <c r="G52" s="18"/>
      <c r="H52" s="19">
        <v>7</v>
      </c>
    </row>
    <row r="53" spans="1:8" ht="20.100000000000001" customHeight="1" x14ac:dyDescent="0.35">
      <c r="A53" s="10" t="s">
        <v>27</v>
      </c>
      <c r="B53" s="11" t="s">
        <v>121</v>
      </c>
      <c r="C53" s="12" t="s">
        <v>161</v>
      </c>
      <c r="D53" s="12" t="s">
        <v>140</v>
      </c>
      <c r="E53" s="12">
        <v>6</v>
      </c>
      <c r="F53" s="12"/>
      <c r="G53" s="12" t="s">
        <v>185</v>
      </c>
      <c r="H53" s="13">
        <v>8</v>
      </c>
    </row>
    <row r="54" spans="1:8" ht="20.100000000000001" customHeight="1" x14ac:dyDescent="0.35">
      <c r="A54" s="14" t="s">
        <v>83</v>
      </c>
      <c r="B54" s="8" t="s">
        <v>84</v>
      </c>
      <c r="C54" s="9" t="s">
        <v>85</v>
      </c>
      <c r="D54" s="9" t="s">
        <v>140</v>
      </c>
      <c r="E54" s="9">
        <v>7</v>
      </c>
      <c r="F54" s="9"/>
      <c r="G54" s="9" t="s">
        <v>173</v>
      </c>
      <c r="H54" s="15">
        <v>8</v>
      </c>
    </row>
    <row r="55" spans="1:8" ht="20.100000000000001" customHeight="1" x14ac:dyDescent="0.35">
      <c r="A55" s="14" t="s">
        <v>28</v>
      </c>
      <c r="B55" s="8" t="s">
        <v>30</v>
      </c>
      <c r="C55" s="9" t="s">
        <v>29</v>
      </c>
      <c r="D55" s="9" t="s">
        <v>140</v>
      </c>
      <c r="E55" s="9">
        <v>10</v>
      </c>
      <c r="F55" s="9" t="s">
        <v>154</v>
      </c>
      <c r="G55" s="9"/>
      <c r="H55" s="15">
        <v>8</v>
      </c>
    </row>
    <row r="56" spans="1:8" ht="20.100000000000001" customHeight="1" x14ac:dyDescent="0.35">
      <c r="A56" s="14" t="s">
        <v>60</v>
      </c>
      <c r="B56" s="8" t="s">
        <v>122</v>
      </c>
      <c r="C56" s="9" t="s">
        <v>61</v>
      </c>
      <c r="D56" s="9" t="s">
        <v>140</v>
      </c>
      <c r="E56" s="9">
        <v>15</v>
      </c>
      <c r="F56" s="9"/>
      <c r="G56" s="9" t="s">
        <v>173</v>
      </c>
      <c r="H56" s="15">
        <v>8</v>
      </c>
    </row>
    <row r="57" spans="1:8" ht="20.100000000000001" customHeight="1" x14ac:dyDescent="0.35">
      <c r="A57" s="14" t="s">
        <v>7</v>
      </c>
      <c r="B57" s="8" t="s">
        <v>15</v>
      </c>
      <c r="C57" s="9" t="s">
        <v>120</v>
      </c>
      <c r="D57" s="9" t="s">
        <v>149</v>
      </c>
      <c r="E57" s="9">
        <v>17</v>
      </c>
      <c r="F57" s="9" t="s">
        <v>154</v>
      </c>
      <c r="G57" s="9" t="s">
        <v>186</v>
      </c>
      <c r="H57" s="15">
        <v>8</v>
      </c>
    </row>
    <row r="58" spans="1:8" ht="20.100000000000001" customHeight="1" x14ac:dyDescent="0.35">
      <c r="A58" s="14" t="s">
        <v>64</v>
      </c>
      <c r="B58" s="8" t="s">
        <v>129</v>
      </c>
      <c r="C58" s="9" t="s">
        <v>128</v>
      </c>
      <c r="D58" s="9" t="s">
        <v>140</v>
      </c>
      <c r="E58" s="9">
        <v>17</v>
      </c>
      <c r="F58" s="9"/>
      <c r="G58" s="9"/>
      <c r="H58" s="15">
        <v>8</v>
      </c>
    </row>
    <row r="59" spans="1:8" ht="20.100000000000001" customHeight="1" thickBot="1" x14ac:dyDescent="0.4">
      <c r="A59" s="16" t="s">
        <v>108</v>
      </c>
      <c r="B59" s="17" t="s">
        <v>126</v>
      </c>
      <c r="C59" s="18" t="s">
        <v>109</v>
      </c>
      <c r="D59" s="18" t="s">
        <v>140</v>
      </c>
      <c r="E59" s="18">
        <v>20</v>
      </c>
      <c r="F59" s="18"/>
      <c r="G59" s="18" t="s">
        <v>168</v>
      </c>
      <c r="H59" s="19">
        <v>8</v>
      </c>
    </row>
    <row r="60" spans="1:8" ht="20.100000000000001" customHeight="1" x14ac:dyDescent="0.35">
      <c r="A60" s="3" t="s">
        <v>149</v>
      </c>
      <c r="B60" s="3" t="s">
        <v>151</v>
      </c>
      <c r="C60" s="4">
        <f>COUNTIF(D4:D59,"Exiled")</f>
        <v>3</v>
      </c>
      <c r="F60" s="4" t="s">
        <v>188</v>
      </c>
    </row>
    <row r="61" spans="1:8" ht="20.100000000000001" customHeight="1" x14ac:dyDescent="0.35">
      <c r="A61" s="3" t="s">
        <v>141</v>
      </c>
      <c r="B61" s="3" t="s">
        <v>152</v>
      </c>
      <c r="C61" s="4">
        <f>COUNTIF(D4:D59,"New")</f>
        <v>10</v>
      </c>
    </row>
    <row r="62" spans="1:8" ht="20.100000000000001" customHeight="1" x14ac:dyDescent="0.35">
      <c r="A62" s="3" t="s">
        <v>140</v>
      </c>
      <c r="B62" s="3" t="s">
        <v>150</v>
      </c>
      <c r="C62" s="4">
        <f>COUNTIF(D4:D59,"Returning")</f>
        <v>43</v>
      </c>
      <c r="F62" s="4">
        <f>COUNTIF(F6:F61,"C")</f>
        <v>7</v>
      </c>
    </row>
    <row r="63" spans="1:8" ht="20.100000000000001" customHeight="1" x14ac:dyDescent="0.35">
      <c r="A63" s="3"/>
      <c r="B63" s="3" t="s">
        <v>187</v>
      </c>
      <c r="C63" s="4">
        <f>SUM(C60:C62)</f>
        <v>56</v>
      </c>
    </row>
  </sheetData>
  <sortState ref="A4:J59">
    <sortCondition ref="H4:H59"/>
    <sortCondition ref="E4:E59"/>
    <sortCondition ref="A4:A59"/>
  </sortState>
  <mergeCells count="8">
    <mergeCell ref="A1:A3"/>
    <mergeCell ref="E1:E3"/>
    <mergeCell ref="G1:G3"/>
    <mergeCell ref="H1:H3"/>
    <mergeCell ref="B1:B3"/>
    <mergeCell ref="C1:C3"/>
    <mergeCell ref="D1:D3"/>
    <mergeCell ref="F1:F3"/>
  </mergeCells>
  <hyperlinks>
    <hyperlink ref="B8" r:id="rId1"/>
    <hyperlink ref="B33" r:id="rId2"/>
    <hyperlink ref="B10" r:id="rId3"/>
    <hyperlink ref="B44" r:id="rId4"/>
    <hyperlink ref="B38" r:id="rId5"/>
    <hyperlink ref="B7" r:id="rId6"/>
    <hyperlink ref="B20" r:id="rId7"/>
    <hyperlink ref="B46" r:id="rId8"/>
    <hyperlink ref="B27" r:id="rId9"/>
    <hyperlink ref="B19" r:id="rId10"/>
    <hyperlink ref="B9" r:id="rId11"/>
    <hyperlink ref="B37" r:id="rId12"/>
    <hyperlink ref="B58" r:id="rId13"/>
    <hyperlink ref="B25" r:id="rId14"/>
    <hyperlink ref="B5" r:id="rId15"/>
    <hyperlink ref="B14" r:id="rId16"/>
    <hyperlink ref="B16" r:id="rId17"/>
    <hyperlink ref="B4" r:id="rId18"/>
    <hyperlink ref="B26" r:id="rId19"/>
    <hyperlink ref="B54" r:id="rId20"/>
    <hyperlink ref="B42" r:id="rId21"/>
    <hyperlink ref="B18" r:id="rId22"/>
    <hyperlink ref="B21" r:id="rId23"/>
    <hyperlink ref="B43" r:id="rId24"/>
    <hyperlink ref="B45" r:id="rId25"/>
    <hyperlink ref="B11" r:id="rId26"/>
    <hyperlink ref="B51" r:id="rId27"/>
    <hyperlink ref="B53" r:id="rId28"/>
    <hyperlink ref="B56" r:id="rId29"/>
    <hyperlink ref="B48" r:id="rId30"/>
    <hyperlink ref="B29" r:id="rId31"/>
    <hyperlink ref="B40" r:id="rId32"/>
    <hyperlink ref="B59" r:id="rId33"/>
    <hyperlink ref="B23" r:id="rId34"/>
    <hyperlink ref="B30" r:id="rId35"/>
    <hyperlink ref="B49" r:id="rId36"/>
    <hyperlink ref="B6" r:id="rId37"/>
    <hyperlink ref="B35" r:id="rId38"/>
    <hyperlink ref="B17" r:id="rId39" display="kdixon@jlab.org"/>
    <hyperlink ref="B31" r:id="rId40"/>
    <hyperlink ref="B52" r:id="rId41" display="gelhaar@jlab.org"/>
    <hyperlink ref="B55" r:id="rId42" display="howard@jlab.org"/>
    <hyperlink ref="B28" r:id="rId43" display="dinsley@jlab.org"/>
    <hyperlink ref="B47" r:id="rId44" display="croke@jlab.org"/>
    <hyperlink ref="B12" r:id="rId45" display="keithb@jlab.org"/>
    <hyperlink ref="B34" r:id="rId46" display="coopers@jlab.org"/>
    <hyperlink ref="B22" r:id="rId47" display="stephdixon@verizon.net"/>
    <hyperlink ref="B13" r:id="rId48" display="grames@jlab.org"/>
    <hyperlink ref="B57" r:id="rId49"/>
    <hyperlink ref="B24" r:id="rId50"/>
    <hyperlink ref="B15" r:id="rId51"/>
    <hyperlink ref="B36" r:id="rId52"/>
    <hyperlink ref="B50" r:id="rId53"/>
  </hyperlinks>
  <pageMargins left="0.7" right="0.7" top="0.75" bottom="0.75" header="0.3" footer="0.3"/>
  <pageSetup scale="56" orientation="portrait"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Jefferson Science Associates,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Griffith</dc:creator>
  <cp:lastModifiedBy>Mike Spata</cp:lastModifiedBy>
  <cp:lastPrinted>2016-03-25T14:17:47Z</cp:lastPrinted>
  <dcterms:created xsi:type="dcterms:W3CDTF">2016-02-23T23:57:35Z</dcterms:created>
  <dcterms:modified xsi:type="dcterms:W3CDTF">2016-03-25T18:09:44Z</dcterms:modified>
</cp:coreProperties>
</file>