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ericke\Documents\Moller\"/>
    </mc:Choice>
  </mc:AlternateContent>
  <bookViews>
    <workbookView xWindow="0" yWindow="0" windowWidth="16845" windowHeight="12143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106" i="1" l="1"/>
  <c r="A108" i="1" s="1"/>
  <c r="A105" i="1"/>
  <c r="A104" i="1"/>
  <c r="A103" i="1"/>
  <c r="M112" i="1"/>
  <c r="M111" i="1"/>
  <c r="M110" i="1"/>
  <c r="M103" i="1"/>
  <c r="M102" i="1"/>
  <c r="A109" i="1" l="1"/>
  <c r="A110" i="1" s="1"/>
  <c r="A111" i="1" s="1"/>
  <c r="A112" i="1" s="1"/>
  <c r="A113" i="1" s="1"/>
  <c r="M107" i="1"/>
  <c r="N107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30" i="1" s="1"/>
  <c r="A31" i="1" s="1"/>
  <c r="A32" i="1" s="1"/>
  <c r="A33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62" i="1" s="1"/>
  <c r="A63" i="1" s="1"/>
  <c r="A64" i="1" s="1"/>
  <c r="A65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92" i="1" s="1"/>
  <c r="A93" i="1" s="1"/>
  <c r="A94" i="1" s="1"/>
  <c r="A95" i="1" s="1"/>
  <c r="A102" i="1" s="1"/>
  <c r="M30" i="1"/>
  <c r="M32" i="1"/>
  <c r="M39" i="1"/>
  <c r="M31" i="1"/>
  <c r="M75" i="1" l="1"/>
  <c r="M74" i="1"/>
  <c r="M73" i="1"/>
  <c r="M72" i="1"/>
  <c r="M71" i="1"/>
  <c r="M45" i="1"/>
  <c r="M44" i="1"/>
  <c r="M43" i="1"/>
  <c r="M42" i="1"/>
  <c r="M41" i="1"/>
  <c r="M40" i="1"/>
  <c r="M12" i="1"/>
  <c r="M11" i="1"/>
  <c r="M10" i="1"/>
  <c r="M9" i="1"/>
  <c r="M8" i="1"/>
  <c r="M59" i="1" l="1"/>
  <c r="M27" i="1"/>
  <c r="N27" i="1" s="1"/>
  <c r="M89" i="1"/>
  <c r="N89" i="1" s="1"/>
  <c r="N59" i="1"/>
  <c r="N117" i="1" l="1"/>
</calcChain>
</file>

<file path=xl/sharedStrings.xml><?xml version="1.0" encoding="utf-8"?>
<sst xmlns="http://schemas.openxmlformats.org/spreadsheetml/2006/main" count="535" uniqueCount="106">
  <si>
    <t>System</t>
  </si>
  <si>
    <t>Part</t>
  </si>
  <si>
    <t>Items</t>
  </si>
  <si>
    <t>Cost/item</t>
  </si>
  <si>
    <t>Total/part</t>
  </si>
  <si>
    <t>Total</t>
  </si>
  <si>
    <t>Comments</t>
  </si>
  <si>
    <t>plus ~10%</t>
  </si>
  <si>
    <t>Main Detectors</t>
  </si>
  <si>
    <t>Quartz</t>
  </si>
  <si>
    <t>Quoted by Heraeus for a 600 piece order (approximate estimate based on 4 different geometries as per quote )</t>
  </si>
  <si>
    <t>PMTs</t>
  </si>
  <si>
    <t>As quoted by ElectronTubes for a small order</t>
  </si>
  <si>
    <t>Bases</t>
  </si>
  <si>
    <t>As quoted by ElectronTubes for a small order (we will need more fancy switching bases, but I think those can probably be custom build by us at the same price o cheaper)</t>
  </si>
  <si>
    <t>Light guides</t>
  </si>
  <si>
    <t>Based on known pricing for refletive materials, plus a conservative guess on mounting structure material</t>
  </si>
  <si>
    <t>Misc. Supplies and Mat.</t>
  </si>
  <si>
    <t>?</t>
  </si>
  <si>
    <t>Quoted by Heraeus for 3 different geometries; 124 total pieces (average cost per piece given)</t>
  </si>
  <si>
    <t>Tungsten / Lead</t>
  </si>
  <si>
    <t>Quoted by MarkeTech International for 3 different geometries; 112 total pieces (average cost per piece given)</t>
  </si>
  <si>
    <t>Stack support frame</t>
  </si>
  <si>
    <t>Scanner</t>
  </si>
  <si>
    <t>From Heraeus quote used above</t>
  </si>
  <si>
    <t>Motion System</t>
  </si>
  <si>
    <t>Estimate scaled down from the single qweak scanner which had very large motion and</t>
  </si>
  <si>
    <t>ADC channels</t>
  </si>
  <si>
    <t>Pre-amplifiers</t>
  </si>
  <si>
    <t>Guess, based on Qweak</t>
  </si>
  <si>
    <t>Funding Source</t>
  </si>
  <si>
    <t>HV cables</t>
  </si>
  <si>
    <t>Signal cables</t>
  </si>
  <si>
    <t>Base control cables</t>
  </si>
  <si>
    <t>HV Power Supplies</t>
  </si>
  <si>
    <t>PMT control power sup.</t>
  </si>
  <si>
    <t>Quartz assembly mounts</t>
  </si>
  <si>
    <t>Detector package mount</t>
  </si>
  <si>
    <t>CFI/MOLLER</t>
  </si>
  <si>
    <t>Institution</t>
  </si>
  <si>
    <t>Responsible</t>
  </si>
  <si>
    <t>UofM/SBU/SU</t>
  </si>
  <si>
    <t>MOLLER</t>
  </si>
  <si>
    <t>Jlab</t>
  </si>
  <si>
    <t xml:space="preserve">As quoted by ElectronTubes for a small order (we will need more fancy switching bases, based on U. of Mainz prototype) </t>
  </si>
  <si>
    <t>Small pieces of material and various nuts and bolts / conectors etc.</t>
  </si>
  <si>
    <t xml:space="preserve">Many small pieces; must accommodate roational and position adjustment of individual assembles; must be integrated with overal detector mount; lenghty process needed to interface with Jlab engineers </t>
  </si>
  <si>
    <t>JLab</t>
  </si>
  <si>
    <t>One massive mounting structure for the whole integrating detector package and possibly also the pion detectors; definetely needs to be a Jlab engineering job …</t>
  </si>
  <si>
    <t xml:space="preserve">SHV style; needs to reach from hall to counting house </t>
  </si>
  <si>
    <t xml:space="preserve">BNC style RG58 or similar; needs to reach from hall to counting house </t>
  </si>
  <si>
    <t>Unit</t>
  </si>
  <si>
    <t>#</t>
  </si>
  <si>
    <t>arb.</t>
  </si>
  <si>
    <t>channels</t>
  </si>
  <si>
    <t xml:space="preserve">Tracking + current mode signals BNC style RG58 or similar; needs to reach from hall to counting house; </t>
  </si>
  <si>
    <t>One HV power supply channel for both current mode and tracking ? This needs discussion!  It is unclear to me whether we would want a separate channel and cable for tracking mode and current mode for each detector, in which case we would also need twice the number of HV cables</t>
  </si>
  <si>
    <t xml:space="preserve">270 channels of low voltage power supplies to handle the switching relays in the bases, between current mode and tracking mode  </t>
  </si>
  <si>
    <t>PMT control interface</t>
  </si>
  <si>
    <t xml:space="preserve">PMT bases need to be software / electronically switchable between current mode and tracking mode. This requires the development of a specific board / interface for 270 channels or so  </t>
  </si>
  <si>
    <t>NSF/DOE/NSERC</t>
  </si>
  <si>
    <t>Undergraduate summer students for protoyping and assembly/ testing</t>
  </si>
  <si>
    <t># of GradS</t>
  </si>
  <si>
    <t># of UgradS</t>
  </si>
  <si>
    <t xml:space="preserve">Graduate students for the devlopment, construction, comissioning, and operation of the detectors; data analysis </t>
  </si>
  <si>
    <t>Subtotal equipment only</t>
  </si>
  <si>
    <t># of Ras</t>
  </si>
  <si>
    <t>Manpower (cost/year)</t>
  </si>
  <si>
    <t>Racks</t>
  </si>
  <si>
    <t>Crates</t>
  </si>
  <si>
    <t xml:space="preserve">Patch panels </t>
  </si>
  <si>
    <t>DOE</t>
  </si>
  <si>
    <t>FTE Engineers</t>
  </si>
  <si>
    <t xml:space="preserve">Integrating Detectors Subsystem </t>
  </si>
  <si>
    <t>PMT to Preamp cables</t>
  </si>
  <si>
    <t>Short BNC cables to connect PMT to preamp</t>
  </si>
  <si>
    <t>Preamp power cables</t>
  </si>
  <si>
    <t>BNC style cables for preamp power (long or short ?)</t>
  </si>
  <si>
    <t>Preamp power sup.</t>
  </si>
  <si>
    <t>270 channels of low voltage power supplies to power the preamps</t>
  </si>
  <si>
    <t>ISU/SBU</t>
  </si>
  <si>
    <t>Probably the same as item 7 above</t>
  </si>
  <si>
    <t xml:space="preserve">Shower Max Detectors </t>
  </si>
  <si>
    <t>VT</t>
  </si>
  <si>
    <t>MOLLER/DOE?</t>
  </si>
  <si>
    <t>MOLLER/NSF?</t>
  </si>
  <si>
    <t xml:space="preserve">Mounting </t>
  </si>
  <si>
    <t>VT/JLab</t>
  </si>
  <si>
    <t xml:space="preserve">124 channels of low voltage power supplies to handle the switching relays in the bases, between current mode and tracking mode  </t>
  </si>
  <si>
    <t>124channels of low voltage power supplies to power the preamps</t>
  </si>
  <si>
    <t xml:space="preserve">4 channels of low voltage power supplies to handle the switching relays in the bases, between current mode and tracking mode  </t>
  </si>
  <si>
    <t>4 channels of low voltage power supplies to power the preamps</t>
  </si>
  <si>
    <t>NSF/DOE</t>
  </si>
  <si>
    <t xml:space="preserve">Integrating Electronics </t>
  </si>
  <si>
    <t>UofM/TRIUMF</t>
  </si>
  <si>
    <t>CFI/NSERC/MOLLER</t>
  </si>
  <si>
    <t>VME crates</t>
  </si>
  <si>
    <t>UofM/JLab</t>
  </si>
  <si>
    <t>Crate CPUs</t>
  </si>
  <si>
    <t>TRIUMF</t>
  </si>
  <si>
    <t>CFI/NSERC</t>
  </si>
  <si>
    <t>NSERC</t>
  </si>
  <si>
    <t>TRIUMF to provide engineering support for electronics development: Devloping and testing the baords and programming the FPGA would require about half a year of a FTE for a few years engineer/technician.</t>
  </si>
  <si>
    <t>Current quote from TRIUMF is $1050 per board with 8 channels (that's straight parts only if nothing in the design changes - not likley that this will be the case anymore - design will change).</t>
  </si>
  <si>
    <t>Overal Total (equipment only )</t>
  </si>
  <si>
    <t>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</si>
</sst>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9" fontId="0" fillId="0" borderId="0" xfId="0" applyNumberFormat="1" applyFont="1"/>
    <xf numFmtId="164" fontId="0" fillId="0" borderId="0" xfId="0" applyNumberFormat="1"/>
    <xf numFmtId="0" fontId="0" fillId="0" borderId="0" xfId="0" applyNumberFormat="1" applyAlignment="1">
      <alignment horizontal="center"/>
    </xf>
    <xf numFmtId="0" fontId="3" fillId="0" borderId="0" xfId="0" applyFont="1"/>
    <xf numFmtId="0" fontId="3" fillId="0" borderId="1" xfId="0" applyFont="1" applyBorder="1"/>
    <xf numFmtId="9" fontId="3" fillId="0" borderId="1" xfId="0" applyNumberFormat="1" applyFont="1" applyBorder="1"/>
    <xf numFmtId="0" fontId="1" fillId="2" borderId="0" xfId="1" applyNumberFormat="1" applyAlignment="1">
      <alignment horizontal="center"/>
    </xf>
    <xf numFmtId="0" fontId="1" fillId="2" borderId="0" xfId="1"/>
    <xf numFmtId="164" fontId="1" fillId="2" borderId="0" xfId="1" applyNumberFormat="1"/>
    <xf numFmtId="164" fontId="1" fillId="2" borderId="0" xfId="1" applyNumberFormat="1" applyAlignment="1">
      <alignment horizontal="right"/>
    </xf>
    <xf numFmtId="0" fontId="1" fillId="2" borderId="0" xfId="1" applyAlignment="1">
      <alignment horizontal="right"/>
    </xf>
    <xf numFmtId="0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4" xfId="0" applyNumberFormat="1" applyFont="1" applyBorder="1" applyAlignment="1">
      <alignment horizontal="center"/>
    </xf>
    <xf numFmtId="0" fontId="2" fillId="2" borderId="5" xfId="1" applyNumberFormat="1" applyFont="1" applyBorder="1" applyAlignment="1">
      <alignment horizontal="center"/>
    </xf>
    <xf numFmtId="0" fontId="2" fillId="2" borderId="6" xfId="1" applyFont="1" applyBorder="1"/>
    <xf numFmtId="164" fontId="2" fillId="2" borderId="6" xfId="1" applyNumberFormat="1" applyFont="1" applyBorder="1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9" fontId="3" fillId="0" borderId="0" xfId="0" applyNumberFormat="1" applyFont="1" applyBorder="1"/>
    <xf numFmtId="0" fontId="0" fillId="0" borderId="0" xfId="0" applyAlignment="1">
      <alignment horizontal="center"/>
    </xf>
    <xf numFmtId="0" fontId="1" fillId="2" borderId="0" xfId="1" applyAlignment="1">
      <alignment horizontal="center"/>
    </xf>
    <xf numFmtId="0" fontId="2" fillId="2" borderId="5" xfId="1" applyFont="1" applyBorder="1" applyAlignment="1">
      <alignment horizontal="center"/>
    </xf>
  </cellXfs>
  <cellStyles count="2">
    <cellStyle name="40% - Accent3" xfId="1" builtinId="3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tabSelected="1" zoomScale="115" zoomScaleNormal="115" workbookViewId="0">
      <selection activeCell="A103" sqref="A103"/>
    </sheetView>
  </sheetViews>
  <sheetFormatPr defaultRowHeight="14.25" x14ac:dyDescent="0.45"/>
  <cols>
    <col min="1" max="1" width="9.06640625" style="3"/>
    <col min="2" max="3" width="8.59765625"/>
    <col min="4" max="4" width="25.59765625" customWidth="1"/>
    <col min="5" max="5" width="12.59765625" customWidth="1"/>
    <col min="6" max="6" width="5.53125" customWidth="1"/>
    <col min="7" max="7" width="14.796875" customWidth="1"/>
    <col min="9" max="9" width="14.33203125" customWidth="1"/>
    <col min="11" max="11" width="8.59765625"/>
    <col min="12" max="12" width="12.33203125"/>
    <col min="13" max="13" width="12.6640625"/>
    <col min="14" max="14" width="14.53125"/>
    <col min="15" max="264" width="8.59765625"/>
  </cols>
  <sheetData>
    <row r="1" spans="1:16" x14ac:dyDescent="0.45">
      <c r="B1" s="4" t="s">
        <v>73</v>
      </c>
      <c r="C1" s="4"/>
      <c r="D1" s="4"/>
    </row>
    <row r="2" spans="1:16" x14ac:dyDescent="0.45">
      <c r="B2" s="4"/>
      <c r="C2" s="4"/>
      <c r="D2" s="4"/>
    </row>
    <row r="3" spans="1:16" ht="14.65" thickBot="1" x14ac:dyDescent="0.5"/>
    <row r="4" spans="1:16" s="13" customFormat="1" x14ac:dyDescent="0.45">
      <c r="A4" s="12"/>
      <c r="B4" s="13" t="s">
        <v>0</v>
      </c>
      <c r="D4" s="13" t="s">
        <v>1</v>
      </c>
      <c r="E4" s="13" t="s">
        <v>51</v>
      </c>
      <c r="G4" s="13" t="s">
        <v>40</v>
      </c>
      <c r="I4" s="13" t="s">
        <v>30</v>
      </c>
      <c r="K4" s="13" t="s">
        <v>2</v>
      </c>
      <c r="L4" s="13" t="s">
        <v>3</v>
      </c>
      <c r="M4" s="13" t="s">
        <v>4</v>
      </c>
      <c r="N4" s="13" t="s">
        <v>5</v>
      </c>
      <c r="P4" s="13" t="s">
        <v>6</v>
      </c>
    </row>
    <row r="5" spans="1:16" s="5" customFormat="1" ht="14.65" thickBot="1" x14ac:dyDescent="0.5">
      <c r="A5" s="14"/>
      <c r="G5" s="5" t="s">
        <v>39</v>
      </c>
      <c r="K5" s="6" t="s">
        <v>7</v>
      </c>
    </row>
    <row r="6" spans="1:16" x14ac:dyDescent="0.45">
      <c r="K6" s="1"/>
    </row>
    <row r="7" spans="1:16" x14ac:dyDescent="0.45">
      <c r="B7" s="4" t="s">
        <v>8</v>
      </c>
    </row>
    <row r="8" spans="1:16" s="8" customFormat="1" x14ac:dyDescent="0.45">
      <c r="A8" s="7">
        <v>1</v>
      </c>
      <c r="D8" s="8" t="s">
        <v>9</v>
      </c>
      <c r="E8" s="8" t="s">
        <v>52</v>
      </c>
      <c r="G8" s="8" t="s">
        <v>41</v>
      </c>
      <c r="I8" s="8" t="s">
        <v>38</v>
      </c>
      <c r="K8" s="8">
        <v>270</v>
      </c>
      <c r="L8" s="9">
        <v>740</v>
      </c>
      <c r="M8" s="9">
        <f t="shared" ref="M8:M12" si="0">K8*L8</f>
        <v>199800</v>
      </c>
      <c r="P8" s="8" t="s">
        <v>10</v>
      </c>
    </row>
    <row r="9" spans="1:16" s="8" customFormat="1" x14ac:dyDescent="0.45">
      <c r="A9" s="7">
        <f>A8+1</f>
        <v>2</v>
      </c>
      <c r="D9" s="8" t="s">
        <v>11</v>
      </c>
      <c r="E9" s="8" t="s">
        <v>52</v>
      </c>
      <c r="G9" s="8" t="s">
        <v>41</v>
      </c>
      <c r="I9" s="8" t="s">
        <v>38</v>
      </c>
      <c r="K9" s="8">
        <v>270</v>
      </c>
      <c r="L9" s="9">
        <v>1070</v>
      </c>
      <c r="M9" s="9">
        <f t="shared" si="0"/>
        <v>288900</v>
      </c>
      <c r="P9" s="8" t="s">
        <v>12</v>
      </c>
    </row>
    <row r="10" spans="1:16" s="8" customFormat="1" x14ac:dyDescent="0.45">
      <c r="A10" s="7">
        <f>A9+1</f>
        <v>3</v>
      </c>
      <c r="D10" s="8" t="s">
        <v>13</v>
      </c>
      <c r="E10" s="8" t="s">
        <v>52</v>
      </c>
      <c r="G10" s="8" t="s">
        <v>41</v>
      </c>
      <c r="I10" s="8" t="s">
        <v>38</v>
      </c>
      <c r="K10" s="8">
        <v>270</v>
      </c>
      <c r="L10" s="9">
        <v>700</v>
      </c>
      <c r="M10" s="9">
        <f t="shared" si="0"/>
        <v>189000</v>
      </c>
      <c r="P10" s="8" t="s">
        <v>44</v>
      </c>
    </row>
    <row r="11" spans="1:16" s="8" customFormat="1" x14ac:dyDescent="0.45">
      <c r="A11" s="7">
        <f>A10+1</f>
        <v>4</v>
      </c>
      <c r="D11" s="8" t="s">
        <v>15</v>
      </c>
      <c r="E11" s="8" t="s">
        <v>52</v>
      </c>
      <c r="G11" s="8" t="s">
        <v>41</v>
      </c>
      <c r="I11" s="8" t="s">
        <v>38</v>
      </c>
      <c r="K11" s="8">
        <v>270</v>
      </c>
      <c r="L11" s="9">
        <v>100</v>
      </c>
      <c r="M11" s="9">
        <f t="shared" si="0"/>
        <v>27000</v>
      </c>
      <c r="P11" s="8" t="s">
        <v>16</v>
      </c>
    </row>
    <row r="12" spans="1:16" s="8" customFormat="1" x14ac:dyDescent="0.45">
      <c r="A12" s="7">
        <f>A11+1</f>
        <v>5</v>
      </c>
      <c r="D12" s="8" t="s">
        <v>17</v>
      </c>
      <c r="E12" s="8" t="s">
        <v>53</v>
      </c>
      <c r="G12" s="8" t="s">
        <v>41</v>
      </c>
      <c r="I12" s="8" t="s">
        <v>38</v>
      </c>
      <c r="K12" s="8">
        <v>270</v>
      </c>
      <c r="L12" s="9">
        <v>50</v>
      </c>
      <c r="M12" s="9">
        <f t="shared" si="0"/>
        <v>13500</v>
      </c>
      <c r="P12" s="8" t="s">
        <v>45</v>
      </c>
    </row>
    <row r="13" spans="1:16" s="8" customFormat="1" x14ac:dyDescent="0.45">
      <c r="A13" s="7">
        <f>A12+1</f>
        <v>6</v>
      </c>
      <c r="D13" s="8" t="s">
        <v>36</v>
      </c>
      <c r="E13" s="8" t="s">
        <v>52</v>
      </c>
      <c r="G13" s="8" t="s">
        <v>41</v>
      </c>
      <c r="I13" s="8" t="s">
        <v>38</v>
      </c>
      <c r="K13" s="8">
        <v>270</v>
      </c>
      <c r="L13" s="10" t="s">
        <v>18</v>
      </c>
      <c r="M13" s="11" t="s">
        <v>18</v>
      </c>
      <c r="P13" s="8" t="s">
        <v>46</v>
      </c>
    </row>
    <row r="14" spans="1:16" s="8" customFormat="1" x14ac:dyDescent="0.45">
      <c r="A14" s="7">
        <f>A13+1</f>
        <v>7</v>
      </c>
      <c r="D14" s="8" t="s">
        <v>37</v>
      </c>
      <c r="E14" s="8" t="s">
        <v>52</v>
      </c>
      <c r="G14" s="8" t="s">
        <v>47</v>
      </c>
      <c r="I14" s="8" t="s">
        <v>42</v>
      </c>
      <c r="K14" s="8">
        <v>1</v>
      </c>
      <c r="L14" s="10" t="s">
        <v>18</v>
      </c>
      <c r="M14" s="11" t="s">
        <v>18</v>
      </c>
      <c r="P14" s="8" t="s">
        <v>48</v>
      </c>
    </row>
    <row r="15" spans="1:16" s="8" customFormat="1" x14ac:dyDescent="0.45">
      <c r="A15" s="7">
        <f>A14+1</f>
        <v>8</v>
      </c>
      <c r="D15" s="8" t="s">
        <v>31</v>
      </c>
      <c r="E15" s="8" t="s">
        <v>52</v>
      </c>
      <c r="G15" s="8" t="s">
        <v>47</v>
      </c>
      <c r="I15" s="8" t="s">
        <v>42</v>
      </c>
      <c r="K15" s="8">
        <v>270</v>
      </c>
      <c r="L15" s="10" t="s">
        <v>18</v>
      </c>
      <c r="M15" s="11" t="s">
        <v>18</v>
      </c>
      <c r="P15" s="8" t="s">
        <v>49</v>
      </c>
    </row>
    <row r="16" spans="1:16" s="8" customFormat="1" x14ac:dyDescent="0.45">
      <c r="A16" s="7">
        <f>A15+1</f>
        <v>9</v>
      </c>
      <c r="D16" s="8" t="s">
        <v>32</v>
      </c>
      <c r="E16" s="8" t="s">
        <v>52</v>
      </c>
      <c r="G16" s="8" t="s">
        <v>47</v>
      </c>
      <c r="I16" s="8" t="s">
        <v>42</v>
      </c>
      <c r="K16" s="8">
        <v>340</v>
      </c>
      <c r="L16" s="10" t="s">
        <v>18</v>
      </c>
      <c r="M16" s="11" t="s">
        <v>18</v>
      </c>
      <c r="P16" s="8" t="s">
        <v>55</v>
      </c>
    </row>
    <row r="17" spans="1:16" s="8" customFormat="1" x14ac:dyDescent="0.45">
      <c r="A17" s="7">
        <f>A16+1</f>
        <v>10</v>
      </c>
      <c r="D17" s="8" t="s">
        <v>74</v>
      </c>
      <c r="E17" s="8" t="s">
        <v>52</v>
      </c>
      <c r="G17" s="8" t="s">
        <v>47</v>
      </c>
      <c r="I17" s="8" t="s">
        <v>42</v>
      </c>
      <c r="K17" s="8">
        <v>270</v>
      </c>
      <c r="L17" s="10" t="s">
        <v>18</v>
      </c>
      <c r="M17" s="11" t="s">
        <v>18</v>
      </c>
      <c r="P17" s="8" t="s">
        <v>75</v>
      </c>
    </row>
    <row r="18" spans="1:16" s="8" customFormat="1" x14ac:dyDescent="0.45">
      <c r="A18" s="7">
        <f>A17+1</f>
        <v>11</v>
      </c>
      <c r="D18" s="8" t="s">
        <v>33</v>
      </c>
      <c r="E18" s="8" t="s">
        <v>52</v>
      </c>
      <c r="G18" s="8" t="s">
        <v>47</v>
      </c>
      <c r="I18" s="8" t="s">
        <v>42</v>
      </c>
      <c r="K18" s="8">
        <v>270</v>
      </c>
      <c r="L18" s="10" t="s">
        <v>18</v>
      </c>
      <c r="M18" s="11" t="s">
        <v>18</v>
      </c>
      <c r="P18" s="8" t="s">
        <v>50</v>
      </c>
    </row>
    <row r="19" spans="1:16" s="8" customFormat="1" x14ac:dyDescent="0.45">
      <c r="A19" s="7">
        <f>A18+1</f>
        <v>12</v>
      </c>
      <c r="D19" s="8" t="s">
        <v>76</v>
      </c>
      <c r="E19" s="8" t="s">
        <v>52</v>
      </c>
      <c r="G19" s="8" t="s">
        <v>47</v>
      </c>
      <c r="I19" s="8" t="s">
        <v>42</v>
      </c>
      <c r="K19" s="8">
        <v>270</v>
      </c>
      <c r="L19" s="10" t="s">
        <v>18</v>
      </c>
      <c r="M19" s="11" t="s">
        <v>18</v>
      </c>
      <c r="P19" s="8" t="s">
        <v>77</v>
      </c>
    </row>
    <row r="20" spans="1:16" s="8" customFormat="1" x14ac:dyDescent="0.45">
      <c r="A20" s="7">
        <f>A19+1</f>
        <v>13</v>
      </c>
      <c r="D20" s="8" t="s">
        <v>34</v>
      </c>
      <c r="E20" s="8" t="s">
        <v>54</v>
      </c>
      <c r="G20" s="8" t="s">
        <v>47</v>
      </c>
      <c r="I20" s="8" t="s">
        <v>42</v>
      </c>
      <c r="K20" s="8">
        <v>270</v>
      </c>
      <c r="L20" s="10" t="s">
        <v>18</v>
      </c>
      <c r="M20" s="11" t="s">
        <v>18</v>
      </c>
      <c r="P20" s="8" t="s">
        <v>56</v>
      </c>
    </row>
    <row r="21" spans="1:16" s="8" customFormat="1" x14ac:dyDescent="0.45">
      <c r="A21" s="7">
        <f>A20+1</f>
        <v>14</v>
      </c>
      <c r="D21" s="8" t="s">
        <v>35</v>
      </c>
      <c r="E21" s="8" t="s">
        <v>54</v>
      </c>
      <c r="G21" s="8" t="s">
        <v>41</v>
      </c>
      <c r="I21" s="8" t="s">
        <v>38</v>
      </c>
      <c r="K21" s="8">
        <v>270</v>
      </c>
      <c r="L21" s="10" t="s">
        <v>18</v>
      </c>
      <c r="M21" s="11" t="s">
        <v>18</v>
      </c>
      <c r="P21" s="8" t="s">
        <v>57</v>
      </c>
    </row>
    <row r="22" spans="1:16" s="8" customFormat="1" x14ac:dyDescent="0.45">
      <c r="A22" s="7">
        <f>A21+1</f>
        <v>15</v>
      </c>
      <c r="D22" s="8" t="s">
        <v>78</v>
      </c>
      <c r="E22" s="8" t="s">
        <v>54</v>
      </c>
      <c r="G22" s="8" t="s">
        <v>41</v>
      </c>
      <c r="I22" s="8" t="s">
        <v>38</v>
      </c>
      <c r="K22" s="8">
        <v>270</v>
      </c>
      <c r="L22" s="10" t="s">
        <v>18</v>
      </c>
      <c r="M22" s="11" t="s">
        <v>18</v>
      </c>
      <c r="P22" s="8" t="s">
        <v>79</v>
      </c>
    </row>
    <row r="23" spans="1:16" s="8" customFormat="1" x14ac:dyDescent="0.45">
      <c r="A23" s="7">
        <f>A22+1</f>
        <v>16</v>
      </c>
      <c r="D23" s="8" t="s">
        <v>58</v>
      </c>
      <c r="E23" s="8" t="s">
        <v>54</v>
      </c>
      <c r="G23" s="8" t="s">
        <v>41</v>
      </c>
      <c r="I23" s="8" t="s">
        <v>38</v>
      </c>
      <c r="K23" s="8">
        <v>270</v>
      </c>
      <c r="L23" s="10" t="s">
        <v>18</v>
      </c>
      <c r="M23" s="11" t="s">
        <v>18</v>
      </c>
      <c r="P23" s="8" t="s">
        <v>59</v>
      </c>
    </row>
    <row r="24" spans="1:16" s="8" customFormat="1" x14ac:dyDescent="0.45">
      <c r="A24" s="7">
        <f>A23+1</f>
        <v>17</v>
      </c>
      <c r="D24" s="8" t="s">
        <v>68</v>
      </c>
      <c r="E24" s="8" t="s">
        <v>52</v>
      </c>
      <c r="G24" s="8" t="s">
        <v>47</v>
      </c>
      <c r="I24" s="8" t="s">
        <v>42</v>
      </c>
      <c r="K24" s="11" t="s">
        <v>18</v>
      </c>
      <c r="L24" s="10" t="s">
        <v>18</v>
      </c>
      <c r="M24" s="11" t="s">
        <v>18</v>
      </c>
    </row>
    <row r="25" spans="1:16" s="8" customFormat="1" x14ac:dyDescent="0.45">
      <c r="A25" s="7">
        <f>A24+1</f>
        <v>18</v>
      </c>
      <c r="D25" s="8" t="s">
        <v>69</v>
      </c>
      <c r="E25" s="8" t="s">
        <v>52</v>
      </c>
      <c r="G25" s="8" t="s">
        <v>47</v>
      </c>
      <c r="I25" s="8" t="s">
        <v>42</v>
      </c>
      <c r="K25" s="11" t="s">
        <v>18</v>
      </c>
      <c r="L25" s="10" t="s">
        <v>18</v>
      </c>
      <c r="M25" s="11" t="s">
        <v>18</v>
      </c>
    </row>
    <row r="26" spans="1:16" s="8" customFormat="1" ht="14.65" thickBot="1" x14ac:dyDescent="0.5">
      <c r="A26" s="7">
        <f>A25+1</f>
        <v>19</v>
      </c>
      <c r="D26" s="8" t="s">
        <v>70</v>
      </c>
      <c r="E26" s="8" t="s">
        <v>52</v>
      </c>
      <c r="G26" s="8" t="s">
        <v>47</v>
      </c>
      <c r="I26" s="8" t="s">
        <v>42</v>
      </c>
      <c r="K26" s="11" t="s">
        <v>18</v>
      </c>
      <c r="L26" s="10" t="s">
        <v>18</v>
      </c>
      <c r="M26" s="11" t="s">
        <v>18</v>
      </c>
    </row>
    <row r="27" spans="1:16" s="16" customFormat="1" ht="14.65" thickBot="1" x14ac:dyDescent="0.5">
      <c r="A27" s="15"/>
      <c r="D27" s="16" t="s">
        <v>65</v>
      </c>
      <c r="L27" s="17"/>
      <c r="M27" s="17">
        <f>SUM(M8:M26)</f>
        <v>718200</v>
      </c>
      <c r="N27" s="17">
        <f>M27</f>
        <v>718200</v>
      </c>
    </row>
    <row r="28" spans="1:16" s="8" customFormat="1" x14ac:dyDescent="0.45">
      <c r="A28" s="7"/>
      <c r="L28" s="9"/>
      <c r="M28" s="9"/>
      <c r="N28" s="9"/>
    </row>
    <row r="29" spans="1:16" s="8" customFormat="1" x14ac:dyDescent="0.45">
      <c r="A29" s="7"/>
      <c r="D29" s="8" t="s">
        <v>67</v>
      </c>
      <c r="L29" s="9"/>
    </row>
    <row r="30" spans="1:16" s="8" customFormat="1" x14ac:dyDescent="0.45">
      <c r="A30" s="7">
        <f>A26+1</f>
        <v>20</v>
      </c>
      <c r="E30" s="8" t="s">
        <v>63</v>
      </c>
      <c r="G30" s="8" t="s">
        <v>41</v>
      </c>
      <c r="I30" s="8" t="s">
        <v>60</v>
      </c>
      <c r="K30" s="8">
        <v>4</v>
      </c>
      <c r="L30" s="9">
        <v>7000</v>
      </c>
      <c r="M30" s="9">
        <f>K30*L30</f>
        <v>28000</v>
      </c>
      <c r="P30" s="8" t="s">
        <v>61</v>
      </c>
    </row>
    <row r="31" spans="1:16" s="8" customFormat="1" x14ac:dyDescent="0.45">
      <c r="A31" s="7">
        <f>A30+1</f>
        <v>21</v>
      </c>
      <c r="E31" s="8" t="s">
        <v>62</v>
      </c>
      <c r="G31" s="8" t="s">
        <v>41</v>
      </c>
      <c r="I31" s="8" t="s">
        <v>60</v>
      </c>
      <c r="K31" s="8">
        <v>9</v>
      </c>
      <c r="L31" s="9">
        <v>25000</v>
      </c>
      <c r="M31" s="9">
        <f>K31*L31</f>
        <v>225000</v>
      </c>
      <c r="P31" s="8" t="s">
        <v>64</v>
      </c>
    </row>
    <row r="32" spans="1:16" s="8" customFormat="1" x14ac:dyDescent="0.45">
      <c r="A32" s="7">
        <f>A31+1</f>
        <v>22</v>
      </c>
      <c r="E32" s="8" t="s">
        <v>66</v>
      </c>
      <c r="G32" s="8" t="s">
        <v>41</v>
      </c>
      <c r="I32" s="8" t="s">
        <v>60</v>
      </c>
      <c r="K32" s="8">
        <v>6</v>
      </c>
      <c r="L32" s="9">
        <v>60000</v>
      </c>
      <c r="M32" s="9">
        <f>K32*L32</f>
        <v>360000</v>
      </c>
    </row>
    <row r="33" spans="1:16" s="8" customFormat="1" x14ac:dyDescent="0.45">
      <c r="A33" s="7">
        <f>A32+1</f>
        <v>23</v>
      </c>
      <c r="E33" s="8" t="s">
        <v>72</v>
      </c>
      <c r="G33" s="8" t="s">
        <v>43</v>
      </c>
      <c r="I33" s="8" t="s">
        <v>71</v>
      </c>
      <c r="K33" s="8">
        <v>1</v>
      </c>
      <c r="L33" s="10" t="s">
        <v>18</v>
      </c>
      <c r="M33" s="10" t="s">
        <v>18</v>
      </c>
    </row>
    <row r="34" spans="1:16" ht="14.65" thickBot="1" x14ac:dyDescent="0.5">
      <c r="L34" s="2"/>
    </row>
    <row r="35" spans="1:16" s="13" customFormat="1" x14ac:dyDescent="0.45">
      <c r="A35" s="12"/>
      <c r="B35" s="13" t="s">
        <v>0</v>
      </c>
      <c r="D35" s="13" t="s">
        <v>1</v>
      </c>
      <c r="E35" s="13" t="s">
        <v>51</v>
      </c>
      <c r="G35" s="13" t="s">
        <v>40</v>
      </c>
      <c r="I35" s="13" t="s">
        <v>30</v>
      </c>
      <c r="K35" s="13" t="s">
        <v>2</v>
      </c>
      <c r="L35" s="13" t="s">
        <v>3</v>
      </c>
      <c r="M35" s="13" t="s">
        <v>4</v>
      </c>
      <c r="N35" s="13" t="s">
        <v>5</v>
      </c>
      <c r="P35" s="13" t="s">
        <v>6</v>
      </c>
    </row>
    <row r="36" spans="1:16" s="5" customFormat="1" ht="14.65" thickBot="1" x14ac:dyDescent="0.5">
      <c r="A36" s="14"/>
      <c r="G36" s="5" t="s">
        <v>39</v>
      </c>
      <c r="K36" s="6" t="s">
        <v>7</v>
      </c>
    </row>
    <row r="37" spans="1:16" x14ac:dyDescent="0.45">
      <c r="L37" s="2"/>
    </row>
    <row r="38" spans="1:16" x14ac:dyDescent="0.45">
      <c r="B38" s="4" t="s">
        <v>82</v>
      </c>
      <c r="L38" s="2"/>
    </row>
    <row r="39" spans="1:16" s="8" customFormat="1" x14ac:dyDescent="0.45">
      <c r="A39" s="7">
        <f>A33+1</f>
        <v>24</v>
      </c>
      <c r="D39" s="8" t="s">
        <v>9</v>
      </c>
      <c r="E39" s="8" t="s">
        <v>52</v>
      </c>
      <c r="G39" s="8" t="s">
        <v>80</v>
      </c>
      <c r="I39" s="8" t="s">
        <v>84</v>
      </c>
      <c r="K39" s="8">
        <v>124</v>
      </c>
      <c r="L39" s="9">
        <v>1116.325</v>
      </c>
      <c r="M39" s="9">
        <f t="shared" ref="M39:M45" si="1">K39*L39</f>
        <v>138424.30000000002</v>
      </c>
      <c r="P39" s="8" t="s">
        <v>19</v>
      </c>
    </row>
    <row r="40" spans="1:16" s="8" customFormat="1" x14ac:dyDescent="0.45">
      <c r="A40" s="7">
        <f>A39+1</f>
        <v>25</v>
      </c>
      <c r="D40" s="8" t="s">
        <v>11</v>
      </c>
      <c r="E40" s="8" t="s">
        <v>52</v>
      </c>
      <c r="G40" s="8" t="s">
        <v>80</v>
      </c>
      <c r="I40" s="8" t="s">
        <v>84</v>
      </c>
      <c r="K40" s="8">
        <v>33</v>
      </c>
      <c r="L40" s="9">
        <v>1070</v>
      </c>
      <c r="M40" s="9">
        <f t="shared" si="1"/>
        <v>35310</v>
      </c>
      <c r="P40" s="8" t="s">
        <v>12</v>
      </c>
    </row>
    <row r="41" spans="1:16" s="8" customFormat="1" x14ac:dyDescent="0.45">
      <c r="A41" s="7">
        <f>A40+1</f>
        <v>26</v>
      </c>
      <c r="D41" s="8" t="s">
        <v>13</v>
      </c>
      <c r="E41" s="8" t="s">
        <v>52</v>
      </c>
      <c r="G41" s="8" t="s">
        <v>80</v>
      </c>
      <c r="I41" s="8" t="s">
        <v>84</v>
      </c>
      <c r="K41" s="8">
        <v>33</v>
      </c>
      <c r="L41" s="9">
        <v>700</v>
      </c>
      <c r="M41" s="9">
        <f t="shared" si="1"/>
        <v>23100</v>
      </c>
      <c r="P41" s="8" t="s">
        <v>14</v>
      </c>
    </row>
    <row r="42" spans="1:16" s="8" customFormat="1" x14ac:dyDescent="0.45">
      <c r="A42" s="7">
        <f>A41+1</f>
        <v>27</v>
      </c>
      <c r="D42" s="8" t="s">
        <v>15</v>
      </c>
      <c r="E42" s="8" t="s">
        <v>52</v>
      </c>
      <c r="G42" s="8" t="s">
        <v>80</v>
      </c>
      <c r="I42" s="8" t="s">
        <v>84</v>
      </c>
      <c r="K42" s="8">
        <v>33</v>
      </c>
      <c r="L42" s="9">
        <v>100</v>
      </c>
      <c r="M42" s="9">
        <f t="shared" si="1"/>
        <v>3300</v>
      </c>
      <c r="P42" s="8" t="s">
        <v>16</v>
      </c>
    </row>
    <row r="43" spans="1:16" s="8" customFormat="1" x14ac:dyDescent="0.45">
      <c r="A43" s="7">
        <f>A42+1</f>
        <v>28</v>
      </c>
      <c r="D43" s="8" t="s">
        <v>17</v>
      </c>
      <c r="E43" s="8" t="s">
        <v>53</v>
      </c>
      <c r="G43" s="8" t="s">
        <v>80</v>
      </c>
      <c r="I43" s="8" t="s">
        <v>84</v>
      </c>
      <c r="K43" s="8">
        <v>33</v>
      </c>
      <c r="L43" s="9">
        <v>50</v>
      </c>
      <c r="M43" s="9">
        <f t="shared" si="1"/>
        <v>1650</v>
      </c>
    </row>
    <row r="44" spans="1:16" s="8" customFormat="1" x14ac:dyDescent="0.45">
      <c r="A44" s="7">
        <f>A43+1</f>
        <v>29</v>
      </c>
      <c r="D44" s="8" t="s">
        <v>20</v>
      </c>
      <c r="E44" s="8" t="s">
        <v>52</v>
      </c>
      <c r="G44" s="8" t="s">
        <v>80</v>
      </c>
      <c r="I44" s="8" t="s">
        <v>84</v>
      </c>
      <c r="K44" s="8">
        <v>112</v>
      </c>
      <c r="L44" s="9">
        <v>538.34050000000002</v>
      </c>
      <c r="M44" s="9">
        <f t="shared" si="1"/>
        <v>60294.135999999999</v>
      </c>
      <c r="P44" s="8" t="s">
        <v>21</v>
      </c>
    </row>
    <row r="45" spans="1:16" s="8" customFormat="1" x14ac:dyDescent="0.45">
      <c r="A45" s="7">
        <f>A44+1</f>
        <v>30</v>
      </c>
      <c r="D45" s="8" t="s">
        <v>22</v>
      </c>
      <c r="E45" s="8" t="s">
        <v>52</v>
      </c>
      <c r="G45" s="8" t="s">
        <v>80</v>
      </c>
      <c r="I45" s="8" t="s">
        <v>84</v>
      </c>
      <c r="K45" s="8">
        <v>30</v>
      </c>
      <c r="L45" s="9">
        <v>333.33330000000001</v>
      </c>
      <c r="M45" s="9">
        <f t="shared" si="1"/>
        <v>9999.9989999999998</v>
      </c>
    </row>
    <row r="46" spans="1:16" s="8" customFormat="1" x14ac:dyDescent="0.45">
      <c r="A46" s="7">
        <f>A45+1</f>
        <v>31</v>
      </c>
      <c r="D46" s="8" t="s">
        <v>37</v>
      </c>
      <c r="E46" s="8" t="s">
        <v>52</v>
      </c>
      <c r="G46" s="8" t="s">
        <v>43</v>
      </c>
      <c r="I46" s="8" t="s">
        <v>84</v>
      </c>
      <c r="K46" s="8">
        <v>1</v>
      </c>
      <c r="L46" s="10" t="s">
        <v>18</v>
      </c>
      <c r="M46" s="11" t="s">
        <v>18</v>
      </c>
      <c r="P46" s="8" t="s">
        <v>81</v>
      </c>
    </row>
    <row r="47" spans="1:16" s="8" customFormat="1" x14ac:dyDescent="0.45">
      <c r="A47" s="7">
        <f>A46+1</f>
        <v>32</v>
      </c>
      <c r="D47" s="8" t="s">
        <v>31</v>
      </c>
      <c r="E47" s="8" t="s">
        <v>52</v>
      </c>
      <c r="G47" s="8" t="s">
        <v>47</v>
      </c>
      <c r="I47" s="8" t="s">
        <v>84</v>
      </c>
      <c r="K47" s="8">
        <v>124</v>
      </c>
      <c r="L47" s="10" t="s">
        <v>18</v>
      </c>
      <c r="M47" s="11" t="s">
        <v>18</v>
      </c>
      <c r="P47" s="8" t="s">
        <v>49</v>
      </c>
    </row>
    <row r="48" spans="1:16" s="8" customFormat="1" x14ac:dyDescent="0.45">
      <c r="A48" s="7">
        <f>A47+1</f>
        <v>33</v>
      </c>
      <c r="D48" s="8" t="s">
        <v>32</v>
      </c>
      <c r="E48" s="8" t="s">
        <v>52</v>
      </c>
      <c r="G48" s="8" t="s">
        <v>47</v>
      </c>
      <c r="I48" s="8" t="s">
        <v>84</v>
      </c>
      <c r="K48" s="8">
        <v>248</v>
      </c>
      <c r="L48" s="10" t="s">
        <v>18</v>
      </c>
      <c r="M48" s="11" t="s">
        <v>18</v>
      </c>
      <c r="P48" s="8" t="s">
        <v>55</v>
      </c>
    </row>
    <row r="49" spans="1:16" s="8" customFormat="1" x14ac:dyDescent="0.45">
      <c r="A49" s="7">
        <f>A48+1</f>
        <v>34</v>
      </c>
      <c r="D49" s="8" t="s">
        <v>74</v>
      </c>
      <c r="E49" s="8" t="s">
        <v>52</v>
      </c>
      <c r="G49" s="8" t="s">
        <v>47</v>
      </c>
      <c r="I49" s="8" t="s">
        <v>84</v>
      </c>
      <c r="K49" s="8">
        <v>124</v>
      </c>
      <c r="L49" s="10" t="s">
        <v>18</v>
      </c>
      <c r="M49" s="11" t="s">
        <v>18</v>
      </c>
      <c r="P49" s="8" t="s">
        <v>75</v>
      </c>
    </row>
    <row r="50" spans="1:16" s="8" customFormat="1" x14ac:dyDescent="0.45">
      <c r="A50" s="7">
        <f>A49+1</f>
        <v>35</v>
      </c>
      <c r="D50" s="8" t="s">
        <v>33</v>
      </c>
      <c r="E50" s="8" t="s">
        <v>52</v>
      </c>
      <c r="G50" s="8" t="s">
        <v>47</v>
      </c>
      <c r="I50" s="8" t="s">
        <v>84</v>
      </c>
      <c r="K50" s="8">
        <v>124</v>
      </c>
      <c r="L50" s="10" t="s">
        <v>18</v>
      </c>
      <c r="M50" s="11" t="s">
        <v>18</v>
      </c>
      <c r="P50" s="8" t="s">
        <v>50</v>
      </c>
    </row>
    <row r="51" spans="1:16" s="8" customFormat="1" x14ac:dyDescent="0.45">
      <c r="A51" s="7">
        <f>A50+1</f>
        <v>36</v>
      </c>
      <c r="D51" s="8" t="s">
        <v>76</v>
      </c>
      <c r="E51" s="8" t="s">
        <v>52</v>
      </c>
      <c r="G51" s="8" t="s">
        <v>47</v>
      </c>
      <c r="I51" s="8" t="s">
        <v>84</v>
      </c>
      <c r="K51" s="8">
        <v>124</v>
      </c>
      <c r="L51" s="10" t="s">
        <v>18</v>
      </c>
      <c r="M51" s="11" t="s">
        <v>18</v>
      </c>
      <c r="P51" s="8" t="s">
        <v>77</v>
      </c>
    </row>
    <row r="52" spans="1:16" s="8" customFormat="1" x14ac:dyDescent="0.45">
      <c r="A52" s="7">
        <f>A51+1</f>
        <v>37</v>
      </c>
      <c r="D52" s="8" t="s">
        <v>34</v>
      </c>
      <c r="E52" s="8" t="s">
        <v>54</v>
      </c>
      <c r="G52" s="8" t="s">
        <v>47</v>
      </c>
      <c r="I52" s="8" t="s">
        <v>84</v>
      </c>
      <c r="K52" s="8">
        <v>124</v>
      </c>
      <c r="L52" s="10" t="s">
        <v>18</v>
      </c>
      <c r="M52" s="11" t="s">
        <v>18</v>
      </c>
      <c r="P52" s="8" t="s">
        <v>56</v>
      </c>
    </row>
    <row r="53" spans="1:16" s="8" customFormat="1" x14ac:dyDescent="0.45">
      <c r="A53" s="7">
        <f>A52+1</f>
        <v>38</v>
      </c>
      <c r="D53" s="8" t="s">
        <v>35</v>
      </c>
      <c r="E53" s="8" t="s">
        <v>54</v>
      </c>
      <c r="G53" s="8" t="s">
        <v>41</v>
      </c>
      <c r="I53" s="8" t="s">
        <v>38</v>
      </c>
      <c r="K53" s="8">
        <v>124</v>
      </c>
      <c r="L53" s="10" t="s">
        <v>18</v>
      </c>
      <c r="M53" s="11" t="s">
        <v>18</v>
      </c>
      <c r="P53" s="8" t="s">
        <v>88</v>
      </c>
    </row>
    <row r="54" spans="1:16" s="8" customFormat="1" x14ac:dyDescent="0.45">
      <c r="A54" s="7">
        <f>A53+1</f>
        <v>39</v>
      </c>
      <c r="D54" s="8" t="s">
        <v>78</v>
      </c>
      <c r="E54" s="8" t="s">
        <v>54</v>
      </c>
      <c r="G54" s="8" t="s">
        <v>41</v>
      </c>
      <c r="I54" s="8" t="s">
        <v>38</v>
      </c>
      <c r="K54" s="8">
        <v>124</v>
      </c>
      <c r="L54" s="10" t="s">
        <v>18</v>
      </c>
      <c r="M54" s="11" t="s">
        <v>18</v>
      </c>
      <c r="P54" s="8" t="s">
        <v>89</v>
      </c>
    </row>
    <row r="55" spans="1:16" s="8" customFormat="1" x14ac:dyDescent="0.45">
      <c r="A55" s="7">
        <f>A54+1</f>
        <v>40</v>
      </c>
      <c r="D55" s="8" t="s">
        <v>58</v>
      </c>
      <c r="E55" s="8" t="s">
        <v>54</v>
      </c>
      <c r="G55" s="8" t="s">
        <v>41</v>
      </c>
      <c r="I55" s="8" t="s">
        <v>38</v>
      </c>
      <c r="K55" s="8">
        <v>124</v>
      </c>
      <c r="L55" s="10" t="s">
        <v>18</v>
      </c>
      <c r="M55" s="11" t="s">
        <v>18</v>
      </c>
      <c r="P55" s="8" t="s">
        <v>59</v>
      </c>
    </row>
    <row r="56" spans="1:16" s="8" customFormat="1" x14ac:dyDescent="0.45">
      <c r="A56" s="7">
        <f>A55+1</f>
        <v>41</v>
      </c>
      <c r="D56" s="8" t="s">
        <v>68</v>
      </c>
      <c r="E56" s="8" t="s">
        <v>52</v>
      </c>
      <c r="G56" s="8" t="s">
        <v>47</v>
      </c>
      <c r="I56" s="8" t="s">
        <v>42</v>
      </c>
      <c r="K56" s="11" t="s">
        <v>18</v>
      </c>
      <c r="L56" s="10" t="s">
        <v>18</v>
      </c>
      <c r="M56" s="11" t="s">
        <v>18</v>
      </c>
    </row>
    <row r="57" spans="1:16" s="8" customFormat="1" x14ac:dyDescent="0.45">
      <c r="A57" s="7">
        <f>A56+1</f>
        <v>42</v>
      </c>
      <c r="D57" s="8" t="s">
        <v>69</v>
      </c>
      <c r="E57" s="8" t="s">
        <v>52</v>
      </c>
      <c r="G57" s="8" t="s">
        <v>47</v>
      </c>
      <c r="I57" s="8" t="s">
        <v>42</v>
      </c>
      <c r="K57" s="11" t="s">
        <v>18</v>
      </c>
      <c r="L57" s="10" t="s">
        <v>18</v>
      </c>
      <c r="M57" s="11" t="s">
        <v>18</v>
      </c>
    </row>
    <row r="58" spans="1:16" s="8" customFormat="1" ht="14.65" thickBot="1" x14ac:dyDescent="0.5">
      <c r="A58" s="7">
        <f>A57+1</f>
        <v>43</v>
      </c>
      <c r="D58" s="8" t="s">
        <v>70</v>
      </c>
      <c r="E58" s="8" t="s">
        <v>52</v>
      </c>
      <c r="G58" s="8" t="s">
        <v>47</v>
      </c>
      <c r="I58" s="8" t="s">
        <v>42</v>
      </c>
      <c r="K58" s="11" t="s">
        <v>18</v>
      </c>
      <c r="L58" s="10" t="s">
        <v>18</v>
      </c>
      <c r="M58" s="11" t="s">
        <v>18</v>
      </c>
    </row>
    <row r="59" spans="1:16" s="16" customFormat="1" ht="14.65" thickBot="1" x14ac:dyDescent="0.5">
      <c r="A59" s="15"/>
      <c r="D59" s="16" t="s">
        <v>65</v>
      </c>
      <c r="L59" s="17"/>
      <c r="M59" s="17">
        <f>SUM(M39:M58)</f>
        <v>272078.435</v>
      </c>
      <c r="N59" s="17">
        <f>M59</f>
        <v>272078.435</v>
      </c>
    </row>
    <row r="60" spans="1:16" s="8" customFormat="1" x14ac:dyDescent="0.45">
      <c r="A60" s="7"/>
      <c r="L60" s="9"/>
      <c r="M60" s="9"/>
      <c r="N60" s="9"/>
    </row>
    <row r="61" spans="1:16" s="8" customFormat="1" x14ac:dyDescent="0.45">
      <c r="A61" s="7"/>
      <c r="D61" s="8" t="s">
        <v>67</v>
      </c>
      <c r="L61" s="9"/>
    </row>
    <row r="62" spans="1:16" s="8" customFormat="1" x14ac:dyDescent="0.45">
      <c r="A62" s="7">
        <f>A58+1</f>
        <v>44</v>
      </c>
      <c r="E62" s="8" t="s">
        <v>63</v>
      </c>
      <c r="G62" s="8" t="s">
        <v>41</v>
      </c>
      <c r="I62" s="8" t="s">
        <v>92</v>
      </c>
      <c r="K62" s="11" t="s">
        <v>18</v>
      </c>
      <c r="L62" s="10" t="s">
        <v>18</v>
      </c>
      <c r="M62" s="10" t="s">
        <v>18</v>
      </c>
      <c r="P62" s="8" t="s">
        <v>61</v>
      </c>
    </row>
    <row r="63" spans="1:16" s="8" customFormat="1" x14ac:dyDescent="0.45">
      <c r="A63" s="7">
        <f>A62+1</f>
        <v>45</v>
      </c>
      <c r="E63" s="8" t="s">
        <v>62</v>
      </c>
      <c r="G63" s="8" t="s">
        <v>41</v>
      </c>
      <c r="I63" s="8" t="s">
        <v>92</v>
      </c>
      <c r="K63" s="11" t="s">
        <v>18</v>
      </c>
      <c r="L63" s="10" t="s">
        <v>18</v>
      </c>
      <c r="M63" s="10" t="s">
        <v>18</v>
      </c>
      <c r="P63" s="8" t="s">
        <v>64</v>
      </c>
    </row>
    <row r="64" spans="1:16" s="8" customFormat="1" x14ac:dyDescent="0.45">
      <c r="A64" s="7">
        <f>A63+1</f>
        <v>46</v>
      </c>
      <c r="E64" s="8" t="s">
        <v>66</v>
      </c>
      <c r="G64" s="8" t="s">
        <v>41</v>
      </c>
      <c r="I64" s="8" t="s">
        <v>92</v>
      </c>
      <c r="K64" s="11" t="s">
        <v>18</v>
      </c>
      <c r="L64" s="10" t="s">
        <v>18</v>
      </c>
      <c r="M64" s="10" t="s">
        <v>18</v>
      </c>
    </row>
    <row r="65" spans="1:16" s="8" customFormat="1" x14ac:dyDescent="0.45">
      <c r="A65" s="7">
        <f>A64+1</f>
        <v>47</v>
      </c>
      <c r="E65" s="8" t="s">
        <v>72</v>
      </c>
      <c r="G65" s="8" t="s">
        <v>43</v>
      </c>
      <c r="I65" s="8" t="s">
        <v>71</v>
      </c>
      <c r="K65" s="11" t="s">
        <v>18</v>
      </c>
      <c r="L65" s="10" t="s">
        <v>18</v>
      </c>
      <c r="M65" s="10" t="s">
        <v>18</v>
      </c>
    </row>
    <row r="66" spans="1:16" ht="14.65" thickBot="1" x14ac:dyDescent="0.5">
      <c r="L66" s="2"/>
    </row>
    <row r="67" spans="1:16" s="13" customFormat="1" x14ac:dyDescent="0.45">
      <c r="A67" s="12"/>
      <c r="B67" s="13" t="s">
        <v>0</v>
      </c>
      <c r="D67" s="13" t="s">
        <v>1</v>
      </c>
      <c r="E67" s="13" t="s">
        <v>51</v>
      </c>
      <c r="G67" s="13" t="s">
        <v>40</v>
      </c>
      <c r="I67" s="13" t="s">
        <v>30</v>
      </c>
      <c r="K67" s="13" t="s">
        <v>2</v>
      </c>
      <c r="L67" s="13" t="s">
        <v>3</v>
      </c>
      <c r="M67" s="13" t="s">
        <v>4</v>
      </c>
      <c r="N67" s="13" t="s">
        <v>5</v>
      </c>
      <c r="P67" s="13" t="s">
        <v>6</v>
      </c>
    </row>
    <row r="68" spans="1:16" s="5" customFormat="1" ht="14.65" thickBot="1" x14ac:dyDescent="0.5">
      <c r="A68" s="14"/>
      <c r="G68" s="5" t="s">
        <v>39</v>
      </c>
      <c r="K68" s="6" t="s">
        <v>7</v>
      </c>
    </row>
    <row r="69" spans="1:16" s="19" customFormat="1" x14ac:dyDescent="0.45">
      <c r="A69" s="18"/>
      <c r="K69" s="20"/>
    </row>
    <row r="70" spans="1:16" x14ac:dyDescent="0.45">
      <c r="B70" s="4" t="s">
        <v>23</v>
      </c>
      <c r="L70" s="2"/>
    </row>
    <row r="71" spans="1:16" s="8" customFormat="1" x14ac:dyDescent="0.45">
      <c r="A71" s="7">
        <f>A65+1</f>
        <v>48</v>
      </c>
      <c r="D71" s="8" t="s">
        <v>9</v>
      </c>
      <c r="E71" s="8" t="s">
        <v>52</v>
      </c>
      <c r="G71" s="8" t="s">
        <v>83</v>
      </c>
      <c r="I71" s="8" t="s">
        <v>85</v>
      </c>
      <c r="K71" s="8">
        <v>4</v>
      </c>
      <c r="L71" s="9">
        <v>740</v>
      </c>
      <c r="M71" s="9">
        <f t="shared" ref="M71:M75" si="2">K71*L71</f>
        <v>2960</v>
      </c>
      <c r="P71" s="8" t="s">
        <v>24</v>
      </c>
    </row>
    <row r="72" spans="1:16" s="8" customFormat="1" x14ac:dyDescent="0.45">
      <c r="A72" s="7">
        <f>A71+1</f>
        <v>49</v>
      </c>
      <c r="D72" s="8" t="s">
        <v>11</v>
      </c>
      <c r="E72" s="8" t="s">
        <v>52</v>
      </c>
      <c r="G72" s="8" t="s">
        <v>83</v>
      </c>
      <c r="I72" s="8" t="s">
        <v>85</v>
      </c>
      <c r="K72" s="8">
        <v>4</v>
      </c>
      <c r="L72" s="9">
        <v>1070</v>
      </c>
      <c r="M72" s="9">
        <f t="shared" si="2"/>
        <v>4280</v>
      </c>
    </row>
    <row r="73" spans="1:16" s="8" customFormat="1" x14ac:dyDescent="0.45">
      <c r="A73" s="7">
        <f>A72+1</f>
        <v>50</v>
      </c>
      <c r="D73" s="8" t="s">
        <v>13</v>
      </c>
      <c r="E73" s="8" t="s">
        <v>52</v>
      </c>
      <c r="G73" s="8" t="s">
        <v>83</v>
      </c>
      <c r="I73" s="8" t="s">
        <v>85</v>
      </c>
      <c r="K73" s="8">
        <v>4</v>
      </c>
      <c r="L73" s="9">
        <v>700</v>
      </c>
      <c r="M73" s="9">
        <f t="shared" si="2"/>
        <v>2800</v>
      </c>
    </row>
    <row r="74" spans="1:16" s="8" customFormat="1" x14ac:dyDescent="0.45">
      <c r="A74" s="7">
        <f>A73+1</f>
        <v>51</v>
      </c>
      <c r="D74" s="8" t="s">
        <v>15</v>
      </c>
      <c r="E74" s="8" t="s">
        <v>52</v>
      </c>
      <c r="G74" s="8" t="s">
        <v>83</v>
      </c>
      <c r="I74" s="8" t="s">
        <v>85</v>
      </c>
      <c r="K74" s="8">
        <v>4</v>
      </c>
      <c r="L74" s="9">
        <v>100</v>
      </c>
      <c r="M74" s="9">
        <f t="shared" si="2"/>
        <v>400</v>
      </c>
    </row>
    <row r="75" spans="1:16" s="8" customFormat="1" x14ac:dyDescent="0.45">
      <c r="A75" s="7">
        <f>A74+1</f>
        <v>52</v>
      </c>
      <c r="D75" s="8" t="s">
        <v>25</v>
      </c>
      <c r="E75" s="8" t="s">
        <v>52</v>
      </c>
      <c r="G75" s="8" t="s">
        <v>83</v>
      </c>
      <c r="I75" s="8" t="s">
        <v>85</v>
      </c>
      <c r="K75" s="8">
        <v>4</v>
      </c>
      <c r="L75" s="9">
        <v>6000</v>
      </c>
      <c r="M75" s="9">
        <f t="shared" si="2"/>
        <v>24000</v>
      </c>
      <c r="P75" s="8" t="s">
        <v>26</v>
      </c>
    </row>
    <row r="76" spans="1:16" s="8" customFormat="1" x14ac:dyDescent="0.45">
      <c r="A76" s="7">
        <f>A75+1</f>
        <v>53</v>
      </c>
      <c r="D76" s="8" t="s">
        <v>86</v>
      </c>
      <c r="E76" s="8" t="s">
        <v>52</v>
      </c>
      <c r="G76" s="8" t="s">
        <v>87</v>
      </c>
      <c r="I76" s="8" t="s">
        <v>85</v>
      </c>
      <c r="K76" s="8">
        <v>1</v>
      </c>
      <c r="L76" s="10" t="s">
        <v>18</v>
      </c>
      <c r="M76" s="10" t="s">
        <v>18</v>
      </c>
    </row>
    <row r="77" spans="1:16" s="8" customFormat="1" x14ac:dyDescent="0.45">
      <c r="A77" s="7">
        <f>A76+1</f>
        <v>54</v>
      </c>
      <c r="D77" s="8" t="s">
        <v>31</v>
      </c>
      <c r="E77" s="8" t="s">
        <v>52</v>
      </c>
      <c r="G77" s="8" t="s">
        <v>47</v>
      </c>
      <c r="I77" s="8" t="s">
        <v>84</v>
      </c>
      <c r="K77" s="8">
        <v>4</v>
      </c>
      <c r="L77" s="10" t="s">
        <v>18</v>
      </c>
      <c r="M77" s="11" t="s">
        <v>18</v>
      </c>
      <c r="P77" s="8" t="s">
        <v>49</v>
      </c>
    </row>
    <row r="78" spans="1:16" s="8" customFormat="1" x14ac:dyDescent="0.45">
      <c r="A78" s="7">
        <f>A77+1</f>
        <v>55</v>
      </c>
      <c r="D78" s="8" t="s">
        <v>32</v>
      </c>
      <c r="E78" s="8" t="s">
        <v>52</v>
      </c>
      <c r="G78" s="8" t="s">
        <v>47</v>
      </c>
      <c r="I78" s="8" t="s">
        <v>84</v>
      </c>
      <c r="K78" s="8">
        <v>8</v>
      </c>
      <c r="L78" s="10" t="s">
        <v>18</v>
      </c>
      <c r="M78" s="11" t="s">
        <v>18</v>
      </c>
      <c r="P78" s="8" t="s">
        <v>55</v>
      </c>
    </row>
    <row r="79" spans="1:16" s="8" customFormat="1" x14ac:dyDescent="0.45">
      <c r="A79" s="7">
        <f>A78+1</f>
        <v>56</v>
      </c>
      <c r="D79" s="8" t="s">
        <v>74</v>
      </c>
      <c r="E79" s="8" t="s">
        <v>52</v>
      </c>
      <c r="G79" s="8" t="s">
        <v>47</v>
      </c>
      <c r="I79" s="8" t="s">
        <v>84</v>
      </c>
      <c r="K79" s="8">
        <v>4</v>
      </c>
      <c r="L79" s="10" t="s">
        <v>18</v>
      </c>
      <c r="M79" s="11" t="s">
        <v>18</v>
      </c>
      <c r="P79" s="8" t="s">
        <v>75</v>
      </c>
    </row>
    <row r="80" spans="1:16" s="8" customFormat="1" x14ac:dyDescent="0.45">
      <c r="A80" s="7">
        <f>A79+1</f>
        <v>57</v>
      </c>
      <c r="D80" s="8" t="s">
        <v>33</v>
      </c>
      <c r="E80" s="8" t="s">
        <v>52</v>
      </c>
      <c r="G80" s="8" t="s">
        <v>47</v>
      </c>
      <c r="I80" s="8" t="s">
        <v>84</v>
      </c>
      <c r="K80" s="8">
        <v>4</v>
      </c>
      <c r="L80" s="10" t="s">
        <v>18</v>
      </c>
      <c r="M80" s="11" t="s">
        <v>18</v>
      </c>
      <c r="P80" s="8" t="s">
        <v>50</v>
      </c>
    </row>
    <row r="81" spans="1:16" s="8" customFormat="1" x14ac:dyDescent="0.45">
      <c r="A81" s="7">
        <f>A80+1</f>
        <v>58</v>
      </c>
      <c r="D81" s="8" t="s">
        <v>76</v>
      </c>
      <c r="E81" s="8" t="s">
        <v>52</v>
      </c>
      <c r="G81" s="8" t="s">
        <v>47</v>
      </c>
      <c r="I81" s="8" t="s">
        <v>84</v>
      </c>
      <c r="K81" s="8">
        <v>4</v>
      </c>
      <c r="L81" s="10" t="s">
        <v>18</v>
      </c>
      <c r="M81" s="11" t="s">
        <v>18</v>
      </c>
      <c r="P81" s="8" t="s">
        <v>77</v>
      </c>
    </row>
    <row r="82" spans="1:16" s="8" customFormat="1" x14ac:dyDescent="0.45">
      <c r="A82" s="7">
        <f>A81+1</f>
        <v>59</v>
      </c>
      <c r="D82" s="8" t="s">
        <v>34</v>
      </c>
      <c r="E82" s="8" t="s">
        <v>54</v>
      </c>
      <c r="G82" s="8" t="s">
        <v>47</v>
      </c>
      <c r="I82" s="8" t="s">
        <v>84</v>
      </c>
      <c r="K82" s="8">
        <v>4</v>
      </c>
      <c r="L82" s="10" t="s">
        <v>18</v>
      </c>
      <c r="M82" s="11" t="s">
        <v>18</v>
      </c>
      <c r="P82" s="8" t="s">
        <v>56</v>
      </c>
    </row>
    <row r="83" spans="1:16" s="8" customFormat="1" x14ac:dyDescent="0.45">
      <c r="A83" s="7">
        <f>A82+1</f>
        <v>60</v>
      </c>
      <c r="D83" s="8" t="s">
        <v>35</v>
      </c>
      <c r="E83" s="8" t="s">
        <v>54</v>
      </c>
      <c r="G83" s="8" t="s">
        <v>83</v>
      </c>
      <c r="I83" s="8" t="s">
        <v>38</v>
      </c>
      <c r="K83" s="8">
        <v>4</v>
      </c>
      <c r="L83" s="10" t="s">
        <v>18</v>
      </c>
      <c r="M83" s="11" t="s">
        <v>18</v>
      </c>
      <c r="P83" s="8" t="s">
        <v>90</v>
      </c>
    </row>
    <row r="84" spans="1:16" s="8" customFormat="1" x14ac:dyDescent="0.45">
      <c r="A84" s="7">
        <f>A83+1</f>
        <v>61</v>
      </c>
      <c r="D84" s="8" t="s">
        <v>78</v>
      </c>
      <c r="E84" s="8" t="s">
        <v>54</v>
      </c>
      <c r="G84" s="8" t="s">
        <v>83</v>
      </c>
      <c r="I84" s="8" t="s">
        <v>38</v>
      </c>
      <c r="K84" s="8">
        <v>4</v>
      </c>
      <c r="L84" s="10" t="s">
        <v>18</v>
      </c>
      <c r="M84" s="11" t="s">
        <v>18</v>
      </c>
      <c r="P84" s="8" t="s">
        <v>91</v>
      </c>
    </row>
    <row r="85" spans="1:16" s="8" customFormat="1" x14ac:dyDescent="0.45">
      <c r="A85" s="7">
        <f>A84+1</f>
        <v>62</v>
      </c>
      <c r="D85" s="8" t="s">
        <v>58</v>
      </c>
      <c r="E85" s="8" t="s">
        <v>54</v>
      </c>
      <c r="G85" s="8" t="s">
        <v>83</v>
      </c>
      <c r="I85" s="8" t="s">
        <v>38</v>
      </c>
      <c r="K85" s="8">
        <v>4</v>
      </c>
      <c r="L85" s="10" t="s">
        <v>18</v>
      </c>
      <c r="M85" s="11" t="s">
        <v>18</v>
      </c>
      <c r="P85" s="8" t="s">
        <v>59</v>
      </c>
    </row>
    <row r="86" spans="1:16" s="8" customFormat="1" x14ac:dyDescent="0.45">
      <c r="A86" s="7">
        <f>A85+1</f>
        <v>63</v>
      </c>
      <c r="D86" s="8" t="s">
        <v>68</v>
      </c>
      <c r="E86" s="8" t="s">
        <v>52</v>
      </c>
      <c r="G86" s="8" t="s">
        <v>47</v>
      </c>
      <c r="I86" s="8" t="s">
        <v>42</v>
      </c>
      <c r="K86" s="11" t="s">
        <v>18</v>
      </c>
      <c r="L86" s="10" t="s">
        <v>18</v>
      </c>
      <c r="M86" s="11" t="s">
        <v>18</v>
      </c>
    </row>
    <row r="87" spans="1:16" s="8" customFormat="1" x14ac:dyDescent="0.45">
      <c r="A87" s="7">
        <f>A86+1</f>
        <v>64</v>
      </c>
      <c r="D87" s="8" t="s">
        <v>69</v>
      </c>
      <c r="E87" s="8" t="s">
        <v>52</v>
      </c>
      <c r="G87" s="8" t="s">
        <v>47</v>
      </c>
      <c r="I87" s="8" t="s">
        <v>42</v>
      </c>
      <c r="K87" s="11" t="s">
        <v>18</v>
      </c>
      <c r="L87" s="10" t="s">
        <v>18</v>
      </c>
      <c r="M87" s="11" t="s">
        <v>18</v>
      </c>
    </row>
    <row r="88" spans="1:16" s="8" customFormat="1" ht="14.65" thickBot="1" x14ac:dyDescent="0.5">
      <c r="A88" s="7">
        <f>A87+1</f>
        <v>65</v>
      </c>
      <c r="D88" s="8" t="s">
        <v>70</v>
      </c>
      <c r="E88" s="8" t="s">
        <v>52</v>
      </c>
      <c r="G88" s="8" t="s">
        <v>47</v>
      </c>
      <c r="I88" s="8" t="s">
        <v>42</v>
      </c>
      <c r="K88" s="11" t="s">
        <v>18</v>
      </c>
      <c r="L88" s="10" t="s">
        <v>18</v>
      </c>
      <c r="M88" s="11" t="s">
        <v>18</v>
      </c>
    </row>
    <row r="89" spans="1:16" s="16" customFormat="1" ht="14.65" thickBot="1" x14ac:dyDescent="0.5">
      <c r="A89" s="15"/>
      <c r="D89" s="16" t="s">
        <v>65</v>
      </c>
      <c r="L89" s="17"/>
      <c r="M89" s="17">
        <f>SUM(M71:M88)</f>
        <v>34440</v>
      </c>
      <c r="N89" s="17">
        <f>M89</f>
        <v>34440</v>
      </c>
    </row>
    <row r="90" spans="1:16" s="8" customFormat="1" x14ac:dyDescent="0.45">
      <c r="A90" s="7"/>
      <c r="L90" s="9"/>
      <c r="M90" s="9"/>
      <c r="N90" s="9"/>
    </row>
    <row r="91" spans="1:16" s="8" customFormat="1" x14ac:dyDescent="0.45">
      <c r="A91" s="7"/>
      <c r="D91" s="8" t="s">
        <v>67</v>
      </c>
      <c r="L91" s="9"/>
    </row>
    <row r="92" spans="1:16" s="8" customFormat="1" x14ac:dyDescent="0.45">
      <c r="A92" s="7">
        <f>A88+1</f>
        <v>66</v>
      </c>
      <c r="E92" s="8" t="s">
        <v>63</v>
      </c>
      <c r="G92" s="8" t="s">
        <v>41</v>
      </c>
      <c r="I92" s="8" t="s">
        <v>92</v>
      </c>
      <c r="K92" s="11" t="s">
        <v>18</v>
      </c>
      <c r="L92" s="10" t="s">
        <v>18</v>
      </c>
      <c r="M92" s="10" t="s">
        <v>18</v>
      </c>
      <c r="P92" s="8" t="s">
        <v>61</v>
      </c>
    </row>
    <row r="93" spans="1:16" s="8" customFormat="1" x14ac:dyDescent="0.45">
      <c r="A93" s="7">
        <f>A92+1</f>
        <v>67</v>
      </c>
      <c r="E93" s="8" t="s">
        <v>62</v>
      </c>
      <c r="G93" s="8" t="s">
        <v>41</v>
      </c>
      <c r="I93" s="8" t="s">
        <v>92</v>
      </c>
      <c r="K93" s="11" t="s">
        <v>18</v>
      </c>
      <c r="L93" s="10" t="s">
        <v>18</v>
      </c>
      <c r="M93" s="10" t="s">
        <v>18</v>
      </c>
      <c r="P93" s="8" t="s">
        <v>64</v>
      </c>
    </row>
    <row r="94" spans="1:16" s="8" customFormat="1" x14ac:dyDescent="0.45">
      <c r="A94" s="7">
        <f>A93+1</f>
        <v>68</v>
      </c>
      <c r="E94" s="8" t="s">
        <v>66</v>
      </c>
      <c r="G94" s="8" t="s">
        <v>41</v>
      </c>
      <c r="I94" s="8" t="s">
        <v>92</v>
      </c>
      <c r="K94" s="11" t="s">
        <v>18</v>
      </c>
      <c r="L94" s="10" t="s">
        <v>18</v>
      </c>
      <c r="M94" s="10" t="s">
        <v>18</v>
      </c>
    </row>
    <row r="95" spans="1:16" s="8" customFormat="1" x14ac:dyDescent="0.45">
      <c r="A95" s="7">
        <f>A94+1</f>
        <v>69</v>
      </c>
      <c r="E95" s="8" t="s">
        <v>72</v>
      </c>
      <c r="G95" s="8" t="s">
        <v>43</v>
      </c>
      <c r="I95" s="8" t="s">
        <v>71</v>
      </c>
      <c r="K95" s="11" t="s">
        <v>18</v>
      </c>
      <c r="L95" s="10" t="s">
        <v>18</v>
      </c>
      <c r="M95" s="10" t="s">
        <v>18</v>
      </c>
    </row>
    <row r="96" spans="1:16" ht="14.65" thickBot="1" x14ac:dyDescent="0.5">
      <c r="L96" s="2"/>
    </row>
    <row r="97" spans="1:16" s="13" customFormat="1" x14ac:dyDescent="0.45">
      <c r="A97" s="12"/>
      <c r="B97" s="13" t="s">
        <v>0</v>
      </c>
      <c r="D97" s="13" t="s">
        <v>1</v>
      </c>
      <c r="E97" s="13" t="s">
        <v>51</v>
      </c>
      <c r="G97" s="13" t="s">
        <v>40</v>
      </c>
      <c r="I97" s="13" t="s">
        <v>30</v>
      </c>
      <c r="K97" s="13" t="s">
        <v>2</v>
      </c>
      <c r="L97" s="13" t="s">
        <v>3</v>
      </c>
      <c r="M97" s="13" t="s">
        <v>4</v>
      </c>
      <c r="N97" s="13" t="s">
        <v>5</v>
      </c>
      <c r="P97" s="13" t="s">
        <v>6</v>
      </c>
    </row>
    <row r="98" spans="1:16" s="5" customFormat="1" ht="14.65" thickBot="1" x14ac:dyDescent="0.5">
      <c r="A98" s="14"/>
      <c r="G98" s="5" t="s">
        <v>39</v>
      </c>
      <c r="K98" s="6" t="s">
        <v>7</v>
      </c>
    </row>
    <row r="99" spans="1:16" s="19" customFormat="1" x14ac:dyDescent="0.45">
      <c r="A99" s="18"/>
      <c r="K99" s="20"/>
    </row>
    <row r="100" spans="1:16" x14ac:dyDescent="0.45">
      <c r="B100" s="4" t="s">
        <v>93</v>
      </c>
      <c r="L100" s="2"/>
    </row>
    <row r="101" spans="1:16" x14ac:dyDescent="0.45">
      <c r="A101" s="21"/>
      <c r="E101" s="2"/>
    </row>
    <row r="102" spans="1:16" s="8" customFormat="1" x14ac:dyDescent="0.45">
      <c r="A102" s="22">
        <f>A95+1</f>
        <v>70</v>
      </c>
      <c r="D102" s="8" t="s">
        <v>27</v>
      </c>
      <c r="E102" s="8" t="s">
        <v>52</v>
      </c>
      <c r="G102" s="8" t="s">
        <v>94</v>
      </c>
      <c r="I102" s="8" t="s">
        <v>95</v>
      </c>
      <c r="K102" s="8">
        <v>450</v>
      </c>
      <c r="L102" s="9">
        <v>132</v>
      </c>
      <c r="M102" s="9">
        <f>K102*L102</f>
        <v>59400</v>
      </c>
      <c r="P102" s="8" t="s">
        <v>103</v>
      </c>
    </row>
    <row r="103" spans="1:16" s="8" customFormat="1" x14ac:dyDescent="0.45">
      <c r="A103" s="22">
        <f>A102+1</f>
        <v>71</v>
      </c>
      <c r="D103" s="8" t="s">
        <v>28</v>
      </c>
      <c r="E103" s="8" t="s">
        <v>52</v>
      </c>
      <c r="G103" s="8" t="s">
        <v>94</v>
      </c>
      <c r="I103" s="8" t="s">
        <v>95</v>
      </c>
      <c r="K103" s="8">
        <v>450</v>
      </c>
      <c r="L103" s="9">
        <v>75</v>
      </c>
      <c r="M103" s="9">
        <f>K103*L103</f>
        <v>33750</v>
      </c>
      <c r="P103" s="8" t="s">
        <v>29</v>
      </c>
    </row>
    <row r="104" spans="1:16" s="8" customFormat="1" x14ac:dyDescent="0.45">
      <c r="A104" s="22">
        <f>A103+1</f>
        <v>72</v>
      </c>
      <c r="D104" s="8" t="s">
        <v>96</v>
      </c>
      <c r="E104" s="8" t="s">
        <v>52</v>
      </c>
      <c r="G104" s="8" t="s">
        <v>97</v>
      </c>
      <c r="I104" s="8" t="s">
        <v>38</v>
      </c>
      <c r="K104" s="8">
        <v>40</v>
      </c>
      <c r="L104" s="10" t="s">
        <v>18</v>
      </c>
      <c r="M104" s="10" t="s">
        <v>18</v>
      </c>
    </row>
    <row r="105" spans="1:16" s="8" customFormat="1" x14ac:dyDescent="0.45">
      <c r="A105" s="22">
        <f>A104+1</f>
        <v>73</v>
      </c>
      <c r="D105" s="8" t="s">
        <v>105</v>
      </c>
      <c r="E105" s="8" t="s">
        <v>52</v>
      </c>
      <c r="G105" s="8" t="s">
        <v>97</v>
      </c>
      <c r="I105" s="8" t="s">
        <v>38</v>
      </c>
      <c r="K105" s="10" t="s">
        <v>18</v>
      </c>
      <c r="L105" s="10" t="s">
        <v>18</v>
      </c>
      <c r="M105" s="10" t="s">
        <v>18</v>
      </c>
    </row>
    <row r="106" spans="1:16" s="8" customFormat="1" ht="14.65" thickBot="1" x14ac:dyDescent="0.5">
      <c r="A106" s="22">
        <f>A105+1</f>
        <v>74</v>
      </c>
      <c r="D106" s="8" t="s">
        <v>98</v>
      </c>
      <c r="E106" s="8" t="s">
        <v>52</v>
      </c>
      <c r="G106" s="8" t="s">
        <v>97</v>
      </c>
      <c r="I106" s="8" t="s">
        <v>38</v>
      </c>
      <c r="K106" s="8">
        <v>40</v>
      </c>
      <c r="L106" s="10" t="s">
        <v>18</v>
      </c>
      <c r="M106" s="10" t="s">
        <v>18</v>
      </c>
    </row>
    <row r="107" spans="1:16" s="16" customFormat="1" ht="14.65" thickBot="1" x14ac:dyDescent="0.5">
      <c r="A107" s="23"/>
      <c r="D107" s="16" t="s">
        <v>65</v>
      </c>
      <c r="M107" s="17">
        <f>M102+M103</f>
        <v>93150</v>
      </c>
      <c r="N107" s="17">
        <f>M107</f>
        <v>93150</v>
      </c>
    </row>
    <row r="108" spans="1:16" s="8" customFormat="1" x14ac:dyDescent="0.45">
      <c r="A108" s="22">
        <f>A106+1</f>
        <v>75</v>
      </c>
      <c r="L108" s="9"/>
      <c r="M108" s="9"/>
      <c r="N108" s="9"/>
    </row>
    <row r="109" spans="1:16" s="8" customFormat="1" x14ac:dyDescent="0.45">
      <c r="A109" s="22">
        <f t="shared" ref="A109:A113" si="3">A108+1</f>
        <v>76</v>
      </c>
      <c r="D109" s="8" t="s">
        <v>67</v>
      </c>
      <c r="L109" s="9"/>
    </row>
    <row r="110" spans="1:16" s="8" customFormat="1" x14ac:dyDescent="0.45">
      <c r="A110" s="22">
        <f t="shared" si="3"/>
        <v>77</v>
      </c>
      <c r="E110" s="8" t="s">
        <v>63</v>
      </c>
      <c r="G110" s="8" t="s">
        <v>41</v>
      </c>
      <c r="I110" s="8" t="s">
        <v>101</v>
      </c>
      <c r="K110" s="8">
        <v>2</v>
      </c>
      <c r="L110" s="9">
        <v>7000</v>
      </c>
      <c r="M110" s="9">
        <f>K110*L110</f>
        <v>14000</v>
      </c>
      <c r="P110" s="8" t="s">
        <v>61</v>
      </c>
    </row>
    <row r="111" spans="1:16" s="8" customFormat="1" x14ac:dyDescent="0.45">
      <c r="A111" s="22">
        <f t="shared" si="3"/>
        <v>78</v>
      </c>
      <c r="E111" s="8" t="s">
        <v>62</v>
      </c>
      <c r="G111" s="8" t="s">
        <v>41</v>
      </c>
      <c r="I111" s="8" t="s">
        <v>101</v>
      </c>
      <c r="K111" s="8">
        <v>1</v>
      </c>
      <c r="L111" s="9">
        <v>25000</v>
      </c>
      <c r="M111" s="9">
        <f>K111*L111</f>
        <v>25000</v>
      </c>
      <c r="P111" s="8" t="s">
        <v>64</v>
      </c>
    </row>
    <row r="112" spans="1:16" s="8" customFormat="1" x14ac:dyDescent="0.45">
      <c r="A112" s="22">
        <f t="shared" si="3"/>
        <v>79</v>
      </c>
      <c r="E112" s="8" t="s">
        <v>66</v>
      </c>
      <c r="G112" s="8" t="s">
        <v>41</v>
      </c>
      <c r="I112" s="8" t="s">
        <v>101</v>
      </c>
      <c r="K112" s="8">
        <v>1</v>
      </c>
      <c r="L112" s="9">
        <v>60000</v>
      </c>
      <c r="M112" s="9">
        <f>K112*L112</f>
        <v>60000</v>
      </c>
    </row>
    <row r="113" spans="1:16" s="8" customFormat="1" x14ac:dyDescent="0.45">
      <c r="A113" s="22">
        <f t="shared" si="3"/>
        <v>80</v>
      </c>
      <c r="E113" s="8" t="s">
        <v>72</v>
      </c>
      <c r="G113" s="8" t="s">
        <v>99</v>
      </c>
      <c r="I113" s="8" t="s">
        <v>100</v>
      </c>
      <c r="K113" s="11">
        <v>0.5</v>
      </c>
      <c r="L113" s="10" t="s">
        <v>18</v>
      </c>
      <c r="M113" s="10" t="s">
        <v>18</v>
      </c>
      <c r="P113" s="8" t="s">
        <v>102</v>
      </c>
    </row>
    <row r="114" spans="1:16" x14ac:dyDescent="0.45">
      <c r="A114" s="21"/>
    </row>
    <row r="116" spans="1:16" ht="14.65" thickBot="1" x14ac:dyDescent="0.5"/>
    <row r="117" spans="1:16" s="16" customFormat="1" ht="14.65" thickBot="1" x14ac:dyDescent="0.5">
      <c r="A117" s="15"/>
      <c r="D117" s="16" t="s">
        <v>104</v>
      </c>
      <c r="N117" s="17">
        <f>N59+N107+N89+N27</f>
        <v>1117868.4350000001</v>
      </c>
    </row>
  </sheetData>
  <pageMargins left="0.7" right="0.7" top="0.75" bottom="0.75" header="0.51180555555555496" footer="0.51180555555555496"/>
  <pageSetup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mgericke</dc:creator>
  <cp:lastModifiedBy>mgericke</cp:lastModifiedBy>
  <cp:revision>0</cp:revision>
  <cp:lastPrinted>2016-05-20T23:05:53Z</cp:lastPrinted>
  <dcterms:created xsi:type="dcterms:W3CDTF">2015-01-14T16:07:08Z</dcterms:created>
  <dcterms:modified xsi:type="dcterms:W3CDTF">2016-05-20T23:06:32Z</dcterms:modified>
</cp:coreProperties>
</file>