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showInkAnnotation="0" autoCompressPictures="0"/>
  <bookViews>
    <workbookView xWindow="0" yWindow="0" windowWidth="25600" windowHeight="164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D10" i="1"/>
  <c r="E10" i="1"/>
  <c r="F10" i="1"/>
  <c r="G10" i="1"/>
  <c r="D9" i="1"/>
  <c r="E9" i="1"/>
  <c r="F9" i="1"/>
  <c r="G9" i="1"/>
  <c r="D8" i="1"/>
  <c r="E8" i="1"/>
  <c r="F8" i="1"/>
  <c r="G8" i="1"/>
  <c r="D7" i="1"/>
  <c r="E7" i="1"/>
  <c r="F7" i="1"/>
  <c r="G7" i="1"/>
</calcChain>
</file>

<file path=xl/sharedStrings.xml><?xml version="1.0" encoding="utf-8"?>
<sst xmlns="http://schemas.openxmlformats.org/spreadsheetml/2006/main" count="32" uniqueCount="22">
  <si>
    <t>Conditions</t>
  </si>
  <si>
    <t>Momentum</t>
  </si>
  <si>
    <t>Kinetic Energy</t>
  </si>
  <si>
    <t>R028</t>
  </si>
  <si>
    <t>MDL0L02</t>
  </si>
  <si>
    <t>TOSCA</t>
  </si>
  <si>
    <t>Corrected</t>
  </si>
  <si>
    <t>Final</t>
  </si>
  <si>
    <t>GSET</t>
  </si>
  <si>
    <t>BL</t>
  </si>
  <si>
    <t>p</t>
  </si>
  <si>
    <t>dp</t>
  </si>
  <si>
    <t>T</t>
  </si>
  <si>
    <t>dT</t>
  </si>
  <si>
    <t>Foil #15 (1 um Au)
5min = 0.5M events</t>
  </si>
  <si>
    <t>Foil # 14 (0.35 um Au)
15min=0.5M events</t>
  </si>
  <si>
    <t>MV/m</t>
  </si>
  <si>
    <t>G-cm</t>
  </si>
  <si>
    <t>MeV/c</t>
  </si>
  <si>
    <t>MeV</t>
  </si>
  <si>
    <t>IN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</si>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</sst>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i/>
      <sz val="12"/>
      <color theme="1"/>
      <name val="Calibri"/>
      <scheme val="minor"/>
    </font>
    <font>
      <i/>
      <sz val="12"/>
      <color rgb="FF000000"/>
      <name val="Calibri"/>
    </font>
    <font>
      <b/>
      <sz val="14"/>
      <color theme="1"/>
      <name val="Calibri"/>
      <scheme val="minor"/>
    </font>
    <font>
      <b/>
      <sz val="16"/>
      <color theme="1"/>
      <name val="Calibri"/>
      <scheme val="minor"/>
    </font>
    <font>
      <sz val="12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3" fillId="0" borderId="8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/>
    </xf>
    <xf numFmtId="164" fontId="2" fillId="0" borderId="2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164" fontId="6" fillId="0" borderId="24" xfId="0" applyNumberFormat="1" applyFont="1" applyBorder="1" applyAlignment="1">
      <alignment horizontal="right" vertical="center"/>
    </xf>
    <xf numFmtId="164" fontId="6" fillId="0" borderId="25" xfId="0" applyNumberFormat="1" applyFont="1" applyBorder="1" applyAlignment="1">
      <alignment horizontal="right" vertical="center"/>
    </xf>
    <xf numFmtId="164" fontId="6" fillId="0" borderId="26" xfId="0" applyNumberFormat="1" applyFont="1" applyBorder="1" applyAlignment="1">
      <alignment horizontal="right" vertical="center"/>
    </xf>
    <xf numFmtId="164" fontId="0" fillId="0" borderId="27" xfId="0" applyNumberFormat="1" applyBorder="1"/>
    <xf numFmtId="164" fontId="0" fillId="0" borderId="28" xfId="0" applyNumberFormat="1" applyBorder="1"/>
    <xf numFmtId="164" fontId="0" fillId="0" borderId="24" xfId="0" applyNumberFormat="1" applyBorder="1"/>
    <xf numFmtId="164" fontId="0" fillId="0" borderId="25" xfId="0" applyNumberFormat="1" applyBorder="1"/>
    <xf numFmtId="0" fontId="1" fillId="2" borderId="24" xfId="1" applyBorder="1" applyAlignment="1">
      <alignment horizontal="center" vertical="center"/>
    </xf>
    <xf numFmtId="0" fontId="1" fillId="2" borderId="27" xfId="1" applyBorder="1" applyAlignment="1">
      <alignment horizontal="center" vertical="center"/>
    </xf>
    <xf numFmtId="0" fontId="1" fillId="2" borderId="25" xfId="1" applyBorder="1" applyAlignment="1">
      <alignment horizontal="center" vertical="center"/>
    </xf>
    <xf numFmtId="164" fontId="6" fillId="0" borderId="8" xfId="0" applyNumberFormat="1" applyFont="1" applyBorder="1" applyAlignment="1">
      <alignment horizontal="right" vertical="center"/>
    </xf>
    <xf numFmtId="164" fontId="6" fillId="0" borderId="9" xfId="0" applyNumberFormat="1" applyFont="1" applyBorder="1" applyAlignment="1">
      <alignment horizontal="right" vertical="center"/>
    </xf>
    <xf numFmtId="164" fontId="6" fillId="0" borderId="10" xfId="0" applyNumberFormat="1" applyFont="1" applyBorder="1" applyAlignment="1">
      <alignment horizontal="right" vertical="center"/>
    </xf>
    <xf numFmtId="164" fontId="0" fillId="0" borderId="11" xfId="0" applyNumberFormat="1" applyBorder="1"/>
    <xf numFmtId="164" fontId="0" fillId="0" borderId="12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0" fontId="1" fillId="2" borderId="8" xfId="1" applyBorder="1" applyAlignment="1">
      <alignment horizontal="center" vertical="center"/>
    </xf>
    <xf numFmtId="0" fontId="1" fillId="2" borderId="11" xfId="1" applyBorder="1" applyAlignment="1">
      <alignment horizontal="center" vertical="center"/>
    </xf>
    <xf numFmtId="0" fontId="1" fillId="2" borderId="9" xfId="1" applyBorder="1" applyAlignment="1">
      <alignment horizontal="center" vertical="center"/>
    </xf>
    <xf numFmtId="164" fontId="6" fillId="0" borderId="16" xfId="0" applyNumberFormat="1" applyFont="1" applyBorder="1" applyAlignment="1">
      <alignment horizontal="right" vertical="center"/>
    </xf>
    <xf numFmtId="164" fontId="6" fillId="0" borderId="17" xfId="0" applyNumberFormat="1" applyFont="1" applyBorder="1" applyAlignment="1">
      <alignment horizontal="right" vertical="center"/>
    </xf>
    <xf numFmtId="164" fontId="6" fillId="0" borderId="18" xfId="0" applyNumberFormat="1" applyFont="1" applyBorder="1" applyAlignment="1">
      <alignment horizontal="right" vertical="center"/>
    </xf>
    <xf numFmtId="164" fontId="0" fillId="0" borderId="19" xfId="0" applyNumberFormat="1" applyBorder="1"/>
    <xf numFmtId="164" fontId="0" fillId="0" borderId="20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0" fontId="1" fillId="2" borderId="16" xfId="1" applyBorder="1" applyAlignment="1">
      <alignment horizontal="center" vertical="center"/>
    </xf>
    <xf numFmtId="0" fontId="1" fillId="2" borderId="19" xfId="1" applyBorder="1" applyAlignment="1">
      <alignment horizontal="center" vertical="center"/>
    </xf>
    <xf numFmtId="0" fontId="1" fillId="2" borderId="17" xfId="1" applyBorder="1" applyAlignment="1">
      <alignment horizontal="center" vertical="center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"/>
  <sheetViews>
    <sheetView tabSelected="1" workbookViewId="0">
      <selection activeCell="C18" sqref="C18"/>
    </sheetView>
  </sheetViews>
  <sheetFormatPr baseColWidth="10" defaultRowHeight="15" x14ac:dyDescent="0"/>
  <sheetData>
    <row r="2" spans="1:15" ht="16" thickBot="1"/>
    <row r="3" spans="1:15">
      <c r="A3" s="1" t="s">
        <v>0</v>
      </c>
      <c r="B3" s="2"/>
      <c r="C3" s="3" t="s">
        <v>1</v>
      </c>
      <c r="D3" s="4"/>
      <c r="E3" s="5"/>
      <c r="F3" s="6" t="s">
        <v>2</v>
      </c>
      <c r="G3" s="7"/>
    </row>
    <row r="4" spans="1:15" ht="16" thickBot="1">
      <c r="A4" s="8" t="s">
        <v>3</v>
      </c>
      <c r="B4" s="9" t="s">
        <v>4</v>
      </c>
      <c r="C4" s="10" t="s">
        <v>5</v>
      </c>
      <c r="D4" s="11" t="s">
        <v>6</v>
      </c>
      <c r="E4" s="12"/>
      <c r="F4" s="13" t="s">
        <v>7</v>
      </c>
      <c r="G4" s="14"/>
    </row>
    <row r="5" spans="1:15" ht="19" thickBot="1">
      <c r="A5" s="15" t="s">
        <v>8</v>
      </c>
      <c r="B5" s="16" t="s">
        <v>9</v>
      </c>
      <c r="C5" s="17" t="s">
        <v>10</v>
      </c>
      <c r="D5" s="18" t="s">
        <v>10</v>
      </c>
      <c r="E5" s="19" t="s">
        <v>11</v>
      </c>
      <c r="F5" s="20" t="s">
        <v>12</v>
      </c>
      <c r="G5" s="21" t="s">
        <v>13</v>
      </c>
      <c r="H5" s="22" t="s">
        <v>14</v>
      </c>
      <c r="I5" s="23"/>
      <c r="J5" s="23"/>
      <c r="K5" s="24"/>
      <c r="L5" s="22" t="s">
        <v>15</v>
      </c>
      <c r="M5" s="23"/>
      <c r="N5" s="23"/>
      <c r="O5" s="24"/>
    </row>
    <row r="6" spans="1:15" ht="21" thickBot="1">
      <c r="A6" s="25" t="s">
        <v>16</v>
      </c>
      <c r="B6" s="26" t="s">
        <v>17</v>
      </c>
      <c r="C6" s="27" t="s">
        <v>18</v>
      </c>
      <c r="D6" s="28" t="s">
        <v>18</v>
      </c>
      <c r="E6" s="29" t="s">
        <v>18</v>
      </c>
      <c r="F6" s="30" t="s">
        <v>19</v>
      </c>
      <c r="G6" s="31" t="s">
        <v>19</v>
      </c>
      <c r="H6" s="32" t="s">
        <v>20</v>
      </c>
      <c r="I6" s="33" t="s">
        <v>21</v>
      </c>
      <c r="J6" s="33" t="s">
        <v>20</v>
      </c>
      <c r="K6" s="34" t="s">
        <v>21</v>
      </c>
      <c r="L6" s="35" t="s">
        <v>21</v>
      </c>
      <c r="M6" s="36" t="s">
        <v>20</v>
      </c>
      <c r="N6" s="36" t="s">
        <v>21</v>
      </c>
      <c r="O6" s="34" t="s">
        <v>20</v>
      </c>
    </row>
    <row r="7" spans="1:15">
      <c r="A7" s="37">
        <v>3.35</v>
      </c>
      <c r="B7" s="38">
        <v>7109.57</v>
      </c>
      <c r="C7" s="39">
        <v>5.0350000000000001</v>
      </c>
      <c r="D7" s="40">
        <f>C7*25/25.0751</f>
        <v>5.0199201598398417</v>
      </c>
      <c r="E7" s="41">
        <f>0.0012*D7</f>
        <v>6.0239041918078093E-3</v>
      </c>
      <c r="F7" s="42">
        <f t="shared" ref="F7:F11" si="0">SQRT(D7*D7+$P$2*$P$2)-$P$2</f>
        <v>5.0199201598398417</v>
      </c>
      <c r="G7" s="43">
        <f t="shared" ref="G7:G11" si="1">E7/D7*(1+$P$2/(F7+$P$2))*F7</f>
        <v>6.0239041918078093E-3</v>
      </c>
      <c r="H7" s="44">
        <v>8457</v>
      </c>
      <c r="I7" s="45">
        <v>8458</v>
      </c>
      <c r="J7" s="45">
        <v>8459</v>
      </c>
      <c r="K7" s="46">
        <v>8460</v>
      </c>
      <c r="L7" s="44">
        <v>8461</v>
      </c>
      <c r="M7" s="45">
        <v>8462</v>
      </c>
      <c r="N7" s="45">
        <v>8463</v>
      </c>
      <c r="O7" s="46">
        <v>8464</v>
      </c>
    </row>
    <row r="8" spans="1:15">
      <c r="A8" s="47">
        <v>3.74</v>
      </c>
      <c r="B8" s="48">
        <v>7384.34</v>
      </c>
      <c r="C8" s="49">
        <v>5.2290000000000001</v>
      </c>
      <c r="D8" s="50">
        <f t="shared" ref="D8:D11" si="2">C8*25/25.0751</f>
        <v>5.2133391292557159</v>
      </c>
      <c r="E8" s="51">
        <f t="shared" ref="E8:E11" si="3">0.0012*D8</f>
        <v>6.2560069551068588E-3</v>
      </c>
      <c r="F8" s="52">
        <f t="shared" si="0"/>
        <v>5.2133391292557159</v>
      </c>
      <c r="G8" s="53">
        <f t="shared" si="1"/>
        <v>6.2560069551068588E-3</v>
      </c>
      <c r="H8" s="54">
        <v>8445</v>
      </c>
      <c r="I8" s="55">
        <v>8446</v>
      </c>
      <c r="J8" s="55">
        <v>8447</v>
      </c>
      <c r="K8" s="56">
        <v>8448</v>
      </c>
      <c r="L8" s="54">
        <v>8449</v>
      </c>
      <c r="M8" s="55">
        <v>8450</v>
      </c>
      <c r="N8" s="55">
        <v>8451</v>
      </c>
      <c r="O8" s="56">
        <v>8452</v>
      </c>
    </row>
    <row r="9" spans="1:15">
      <c r="A9" s="47">
        <v>4.12</v>
      </c>
      <c r="B9" s="48">
        <v>7646.01</v>
      </c>
      <c r="C9" s="49">
        <v>5.415</v>
      </c>
      <c r="D9" s="50">
        <f t="shared" si="2"/>
        <v>5.3987820586956783</v>
      </c>
      <c r="E9" s="51">
        <f t="shared" si="3"/>
        <v>6.4785384704348133E-3</v>
      </c>
      <c r="F9" s="52">
        <f t="shared" si="0"/>
        <v>5.3987820586956783</v>
      </c>
      <c r="G9" s="53">
        <f t="shared" si="1"/>
        <v>6.4785384704348133E-3</v>
      </c>
      <c r="H9" s="54">
        <v>8433</v>
      </c>
      <c r="I9" s="55">
        <v>8434</v>
      </c>
      <c r="J9" s="55">
        <v>8435</v>
      </c>
      <c r="K9" s="56">
        <v>8436</v>
      </c>
      <c r="L9" s="54">
        <v>8437</v>
      </c>
      <c r="M9" s="55">
        <v>8438</v>
      </c>
      <c r="N9" s="55">
        <v>8439</v>
      </c>
      <c r="O9" s="56">
        <v>8440</v>
      </c>
    </row>
    <row r="10" spans="1:15">
      <c r="A10" s="47">
        <v>4.5</v>
      </c>
      <c r="B10" s="48">
        <v>7927.59</v>
      </c>
      <c r="C10" s="49">
        <v>5.6139999999999999</v>
      </c>
      <c r="D10" s="50">
        <f t="shared" si="2"/>
        <v>5.5971860530964985</v>
      </c>
      <c r="E10" s="51">
        <f t="shared" si="3"/>
        <v>6.716623263715798E-3</v>
      </c>
      <c r="F10" s="52">
        <f t="shared" si="0"/>
        <v>5.5971860530964985</v>
      </c>
      <c r="G10" s="53">
        <f t="shared" si="1"/>
        <v>6.716623263715798E-3</v>
      </c>
      <c r="H10" s="54">
        <v>8466</v>
      </c>
      <c r="I10" s="55">
        <v>8467</v>
      </c>
      <c r="J10" s="55">
        <v>8469</v>
      </c>
      <c r="K10" s="56">
        <v>8470</v>
      </c>
      <c r="L10" s="54">
        <v>8471</v>
      </c>
      <c r="M10" s="55">
        <v>8473</v>
      </c>
      <c r="N10" s="55">
        <v>8474</v>
      </c>
      <c r="O10" s="56">
        <v>8475</v>
      </c>
    </row>
    <row r="11" spans="1:15" ht="16" thickBot="1">
      <c r="A11" s="57">
        <v>4.8899999999999997</v>
      </c>
      <c r="B11" s="58">
        <v>8185</v>
      </c>
      <c r="C11" s="59">
        <v>5.7969999999999997</v>
      </c>
      <c r="D11" s="60">
        <f t="shared" si="2"/>
        <v>5.7796379675454927</v>
      </c>
      <c r="E11" s="61">
        <f t="shared" si="3"/>
        <v>6.9355655610545911E-3</v>
      </c>
      <c r="F11" s="62">
        <f t="shared" si="0"/>
        <v>5.7796379675454927</v>
      </c>
      <c r="G11" s="63">
        <f t="shared" si="1"/>
        <v>6.9355655610545911E-3</v>
      </c>
      <c r="H11" s="64">
        <v>8477</v>
      </c>
      <c r="I11" s="65">
        <v>8478</v>
      </c>
      <c r="J11" s="65">
        <v>8479</v>
      </c>
      <c r="K11" s="66">
        <v>8480</v>
      </c>
      <c r="L11" s="64">
        <v>8481</v>
      </c>
      <c r="M11" s="65">
        <v>8482</v>
      </c>
      <c r="N11" s="65">
        <v>8483</v>
      </c>
      <c r="O11" s="66">
        <v>8484</v>
      </c>
    </row>
  </sheetData>
  <mergeCells count="7">
    <mergeCell ref="L5:O5"/>
    <mergeCell ref="A3:B3"/>
    <mergeCell ref="C3:E3"/>
    <mergeCell ref="F3:G3"/>
    <mergeCell ref="D4:E4"/>
    <mergeCell ref="F4:G4"/>
    <mergeCell ref="H5:K5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JLAB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Grames</dc:creator>
  <cp:lastModifiedBy>Joe Grames</cp:lastModifiedBy>
  <dcterms:created xsi:type="dcterms:W3CDTF">2016-03-09T16:02:22Z</dcterms:created>
  <dcterms:modified xsi:type="dcterms:W3CDTF">2016-03-09T16:02:37Z</dcterms:modified>
</cp:coreProperties>
</file>