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gf\SNS PPU\Procurement\Cold Mass Assembly\"/>
    </mc:Choice>
  </mc:AlternateContent>
  <bookViews>
    <workbookView xWindow="0" yWindow="0" windowWidth="13800" windowHeight="12720"/>
  </bookViews>
  <sheets>
    <sheet name="Sheet1" sheetId="1" r:id="rId1"/>
    <sheet name="COTS" sheetId="3" r:id="rId2"/>
    <sheet name="Machined parts" sheetId="2" r:id="rId3"/>
  </sheets>
  <definedNames>
    <definedName name="Cold_Mass_BOM" localSheetId="0">Sheet1!$A$1:$E$50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  <c r="F15" i="3"/>
  <c r="F14" i="3"/>
  <c r="F12" i="3"/>
  <c r="F10" i="3"/>
  <c r="F9" i="3"/>
  <c r="F8" i="3"/>
  <c r="F7" i="3"/>
  <c r="F6" i="3"/>
  <c r="F5" i="3"/>
  <c r="F4" i="3"/>
  <c r="F3" i="3"/>
  <c r="B5" i="3"/>
  <c r="B6" i="3"/>
  <c r="B7" i="3"/>
  <c r="B8" i="3"/>
  <c r="B9" i="3"/>
  <c r="B10" i="3"/>
  <c r="B11" i="3"/>
  <c r="B12" i="3"/>
  <c r="B14" i="3"/>
  <c r="B4" i="3"/>
  <c r="B3" i="3"/>
  <c r="C5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4" i="2"/>
</calcChain>
</file>

<file path=xl/connections.xml><?xml version="1.0" encoding="utf-8"?>
<connections xmlns="http://schemas.openxmlformats.org/spreadsheetml/2006/main">
  <connection id="1" name="Cold Mass BOM" type="6" refreshedVersion="6" background="1" saveData="1">
    <textPr codePage="65001" sourceFile="M:\SNS_PPU\CM_Design\Ron Lassiter\Cold Mass BOM.txt" tab="0" comma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<sst xmlns="http://schemas.openxmlformats.org/spreadsheetml/2006/main" count="240" uniqueCount="116">
  <si>
    <t xml:space="preserve"> </t>
  </si>
  <si>
    <t xml:space="preserve"> CLEAN ROOM ASSY</t>
  </si>
  <si>
    <t xml:space="preserve"> INNER MAGNETIC SHIELD ASSY</t>
  </si>
  <si>
    <t xml:space="preserve"> TUNER ASSY</t>
  </si>
  <si>
    <t xml:space="preserve"> INNER MAG SHLD MLI SUBASSY</t>
  </si>
  <si>
    <t xml:space="preserve"> CRM9007000-3013</t>
  </si>
  <si>
    <t xml:space="preserve"> CRM9007000-3014</t>
  </si>
  <si>
    <t xml:space="preserve"> HE OUTLET BELLOWS</t>
  </si>
  <si>
    <t xml:space="preserve"> CORRUGATED HOSE ASSEMBLY</t>
  </si>
  <si>
    <t xml:space="preserve"> HELIUM INLET BAFFLE ASSY</t>
  </si>
  <si>
    <t xml:space="preserve"> HE RETURN FITTING ASSY</t>
  </si>
  <si>
    <t xml:space="preserve"> CRM9007020-1026</t>
  </si>
  <si>
    <t xml:space="preserve"> 3/4 INCH PIPE CLAMP</t>
  </si>
  <si>
    <t xml:space="preserve"> CRM9007020-1027</t>
  </si>
  <si>
    <t xml:space="preserve"> 1/4 INCH TUBE CLAMP</t>
  </si>
  <si>
    <t xml:space="preserve"> CRM9007000-1053</t>
  </si>
  <si>
    <t xml:space="preserve"> CRM9007000-1060</t>
  </si>
  <si>
    <t xml:space="preserve"> CRM9007000-1061</t>
  </si>
  <si>
    <t xml:space="preserve"> MLI-CAVITY HEAD TUNER HALF</t>
  </si>
  <si>
    <t xml:space="preserve"> CRM9007000-1062</t>
  </si>
  <si>
    <t xml:space="preserve"> CRM9007000-1063</t>
  </si>
  <si>
    <t xml:space="preserve"> MLI-CAVITY HD FPC HALF</t>
  </si>
  <si>
    <t xml:space="preserve"> CRM9007000-1069</t>
  </si>
  <si>
    <t xml:space="preserve"> 1/4 TUBE COUPLER-FPC-3</t>
  </si>
  <si>
    <t xml:space="preserve"> CRM9007000-3005</t>
  </si>
  <si>
    <t xml:space="preserve"> .25 TUBING-COOLING (.81 RTN)</t>
  </si>
  <si>
    <t xml:space="preserve"> CRM9007000-3006</t>
  </si>
  <si>
    <t xml:space="preserve"> 1/4 TUBE COUPLER-FPC-1 (.81)</t>
  </si>
  <si>
    <t xml:space="preserve"> CRM9007000-3007</t>
  </si>
  <si>
    <t xml:space="preserve"> 1/4 TUBE COUPLER-FPC-2 (.81)</t>
  </si>
  <si>
    <t xml:space="preserve"> CRM9007000-3008</t>
  </si>
  <si>
    <t xml:space="preserve"> CRM9007000-3009</t>
  </si>
  <si>
    <t xml:space="preserve"> CRM9007000-3010</t>
  </si>
  <si>
    <t xml:space="preserve"> .25 TUBING-CLG .81FPC 4SUPLY</t>
  </si>
  <si>
    <t xml:space="preserve"> CRM9007000-3011</t>
  </si>
  <si>
    <t xml:space="preserve"> CERNOX TEMPERATURE SENSOR</t>
  </si>
  <si>
    <t xml:space="preserve"> -</t>
  </si>
  <si>
    <t xml:space="preserve"> INDIUM</t>
  </si>
  <si>
    <t xml:space="preserve"> MDC #191000</t>
  </si>
  <si>
    <t xml:space="preserve"> GASKET OFHC - MINI FLANGE</t>
  </si>
  <si>
    <t xml:space="preserve"> COPPER</t>
  </si>
  <si>
    <t xml:space="preserve"> SPEC B0250-013-S</t>
  </si>
  <si>
    <t xml:space="preserve"> 302 STAINLESS STEEL</t>
  </si>
  <si>
    <t xml:space="preserve"> CRM9007000-3012</t>
  </si>
  <si>
    <t xml:space="preserve"> .25 COUPLER TUBING</t>
  </si>
  <si>
    <t xml:space="preserve"> #4-40UNC X .50 LG SHCS</t>
  </si>
  <si>
    <t xml:space="preserve"> BRASS</t>
  </si>
  <si>
    <t xml:space="preserve"> 316 STAINLESS STEEL</t>
  </si>
  <si>
    <t xml:space="preserve"> TYPE B PLAIN REGULAR #4</t>
  </si>
  <si>
    <t xml:space="preserve"> 316L STAINLESS STEEL</t>
  </si>
  <si>
    <t xml:space="preserve"> SILICON BRONZE</t>
  </si>
  <si>
    <t xml:space="preserve"> CRM9007000-3015</t>
  </si>
  <si>
    <t xml:space="preserve"> .25 OD COUPLER TUBING</t>
  </si>
  <si>
    <t xml:space="preserve"> COUPLER ACCESSORIES</t>
  </si>
  <si>
    <t xml:space="preserve"> CRM9007000-1064</t>
  </si>
  <si>
    <t xml:space="preserve"> MLI-NITRONIC ROD SUPPORT</t>
  </si>
  <si>
    <t xml:space="preserve"> CRM9007000-1065</t>
  </si>
  <si>
    <t>A/R</t>
  </si>
  <si>
    <t xml:space="preserve"> SS-4-TSW-6</t>
  </si>
  <si>
    <t xml:space="preserve"> 104211500-M8U-8200-A001</t>
  </si>
  <si>
    <t xml:space="preserve"> 104211200-M8U-8200-A001</t>
  </si>
  <si>
    <t xml:space="preserve"> 104211400-M8U-8200-A001</t>
  </si>
  <si>
    <t xml:space="preserve"> 104211300-M8U-8200-A009</t>
  </si>
  <si>
    <t xml:space="preserve"> PIPE-3/4IPS SCH10S-FR HEAT  EX.81</t>
  </si>
  <si>
    <t xml:space="preserve"> PIPE-3/4IPS SCH10S TO HEAT  EX.81</t>
  </si>
  <si>
    <t xml:space="preserve"> 104211500-M8U-8200 -A017</t>
  </si>
  <si>
    <t xml:space="preserve"> 104211500-M8U-8200 -A027</t>
  </si>
  <si>
    <t xml:space="preserve"> 104211500-M8U-8200 -A018</t>
  </si>
  <si>
    <t xml:space="preserve"> 104211500-M8U-8200 -A019</t>
  </si>
  <si>
    <t xml:space="preserve"> .25 TUBING-COOLING (FPC/FPC  SHT)</t>
  </si>
  <si>
    <t xml:space="preserve"> MLI-CAVITY HD TUNER  HALF(HEL IN)</t>
  </si>
  <si>
    <t xml:space="preserve"> MLI-CAVITY HD FPC HALF (HEL INP)</t>
  </si>
  <si>
    <t xml:space="preserve">QTY  REQD   </t>
  </si>
  <si>
    <t xml:space="preserve"> ITEM  NO.  </t>
  </si>
  <si>
    <t xml:space="preserve"> PART OR IDENTIFYING NO.                      </t>
  </si>
  <si>
    <t xml:space="preserve"> NOMENCLATURE OR DESCRIPTION                                         </t>
  </si>
  <si>
    <t xml:space="preserve"> MATERIAL   SPECIFICATION                   </t>
  </si>
  <si>
    <t xml:space="preserve"> 1/4 TUBE-COOLING-1 (.81  FPC/OUT)</t>
  </si>
  <si>
    <t xml:space="preserve"> 1/4 TUBE-COOLING-2 (.81  FPC/OUT)</t>
  </si>
  <si>
    <t xml:space="preserve"> 1/4 TUBE COUPLER INPUT-4 (.81)</t>
  </si>
  <si>
    <t xml:space="preserve"> LAKESHORE  CX-1050-CU-HT-1.4L</t>
  </si>
  <si>
    <t xml:space="preserve"> FOIL-.005-.010 THICK .37  O.D. X .12 I.D.</t>
  </si>
  <si>
    <t xml:space="preserve"> 104210200-M8U-8200-A008</t>
  </si>
  <si>
    <t xml:space="preserve"> FIELD PROBE FLEX CABLE  ASSEMBLY</t>
  </si>
  <si>
    <t xml:space="preserve"> .125 BELLEVILLE SPRING WASHER</t>
  </si>
  <si>
    <t xml:space="preserve"> SET SCREW .375-16 UNC X  1.25L CUP PT</t>
  </si>
  <si>
    <t xml:space="preserve"> SOLID SEAL TECH  KT25618</t>
  </si>
  <si>
    <t xml:space="preserve"> DOUBLE ENDED CF CONDUCTOR 8 PIN 500V 8.5A</t>
  </si>
  <si>
    <t xml:space="preserve"> #8-32 X .50 SHCS SS SILVER  PLATED</t>
  </si>
  <si>
    <t xml:space="preserve"> SILVER PLATED  STAINLESS STEEL</t>
  </si>
  <si>
    <t xml:space="preserve"> .75 CAP-WELD STL ST 304 SCH 10S</t>
  </si>
  <si>
    <t xml:space="preserve"> 104211600-M8U-8200-A081</t>
  </si>
  <si>
    <t xml:space="preserve"> 104211500-M8U-8200-A026</t>
  </si>
  <si>
    <t xml:space="preserve"> CON BELLOWS 3.50 ID X 7.91 LG W/ WELD PREP</t>
  </si>
  <si>
    <t xml:space="preserve"> HEX HEAD JAM NUT  .375-16</t>
  </si>
  <si>
    <t xml:space="preserve"> NO. 4-48 UNF HEX MACHINE SCREW NUT</t>
  </si>
  <si>
    <t xml:space="preserve"> HEX SOCKET HEAD SET SCREW OVAL PT,#4-40 UNC X .50L</t>
  </si>
  <si>
    <t xml:space="preserve"> MLI-NITRONIC ROD SUPRT  STRAP (A)</t>
  </si>
  <si>
    <t xml:space="preserve"> FOIL-.005-.010 THICK .734 O.D. X .312 I.D.</t>
  </si>
  <si>
    <t xml:space="preserve"> TUBE SOCKET WELD UNION 1/4 OD</t>
  </si>
  <si>
    <t>Machined parts, 17 items on BOM</t>
  </si>
  <si>
    <t>Mag shield, bellows &amp; hoses, 4 items on BOM</t>
  </si>
  <si>
    <t>COTS, 13 items on BOM</t>
  </si>
  <si>
    <t>Items covered by other SOTRs</t>
  </si>
  <si>
    <t>Color codes</t>
  </si>
  <si>
    <t>1 CM</t>
  </si>
  <si>
    <t>Drawing</t>
  </si>
  <si>
    <t>Description</t>
  </si>
  <si>
    <t>7 CMs</t>
  </si>
  <si>
    <t>P/N</t>
  </si>
  <si>
    <t>Material</t>
  </si>
  <si>
    <t>Est. Cost</t>
  </si>
  <si>
    <t>McMaster 43645K458</t>
  </si>
  <si>
    <t>Est. Total</t>
  </si>
  <si>
    <t>Qty</t>
  </si>
  <si>
    <t>Cold Mass Assembly (104211500-M8U-8200-A002) Machined Parts Kit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</si>
</sst>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44" fontId="0" fillId="0" borderId="1" xfId="1" applyFont="1" applyBorder="1"/>
    <xf numFmtId="0" fontId="0" fillId="0" borderId="1" xfId="0" applyFill="1" applyBorder="1"/>
    <xf numFmtId="0" fontId="1" fillId="0" borderId="1" xfId="0" applyFont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0" fillId="0" borderId="0" xfId="0" applyFill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0" borderId="0" xfId="0" applyBorder="1"/>
    <xf numFmtId="0" fontId="0" fillId="0" borderId="0" xfId="0" applyFill="1" applyBorder="1"/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/>
    <xf numFmtId="0" fontId="0" fillId="0" borderId="3" xfId="0" applyFill="1" applyBorder="1"/>
    <xf numFmtId="44" fontId="0" fillId="2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old Mass BOM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Normal="100" workbookViewId="0">
      <pane xSplit="4" topLeftCell="E1" activePane="topRight" state="frozen"/>
      <selection pane="topRight" activeCell="I17" sqref="I17"/>
    </sheetView>
  </sheetViews>
  <sheetFormatPr defaultRowHeight="15" x14ac:dyDescent="0.25"/>
  <cols>
    <col min="1" max="1" width="6.140625" style="1" customWidth="1"/>
    <col min="2" max="2" width="5.7109375" style="1" customWidth="1"/>
    <col min="3" max="3" width="31.42578125" customWidth="1"/>
    <col min="4" max="4" width="43.140625" style="2" customWidth="1"/>
    <col min="5" max="5" width="30" customWidth="1"/>
  </cols>
  <sheetData>
    <row r="1" spans="1:5" ht="28.5" customHeight="1" x14ac:dyDescent="0.25">
      <c r="A1" s="14" t="s">
        <v>72</v>
      </c>
      <c r="B1" s="14" t="s">
        <v>73</v>
      </c>
      <c r="C1" s="6" t="s">
        <v>74</v>
      </c>
      <c r="D1" s="7" t="s">
        <v>75</v>
      </c>
      <c r="E1" s="6" t="s">
        <v>76</v>
      </c>
    </row>
    <row r="2" spans="1:5" x14ac:dyDescent="0.25">
      <c r="A2" s="3">
        <v>1</v>
      </c>
      <c r="B2" s="3">
        <v>1</v>
      </c>
      <c r="C2" s="4" t="s">
        <v>59</v>
      </c>
      <c r="D2" s="5" t="s">
        <v>1</v>
      </c>
      <c r="E2" s="4" t="s">
        <v>0</v>
      </c>
    </row>
    <row r="3" spans="1:5" x14ac:dyDescent="0.25">
      <c r="A3" s="9">
        <v>1</v>
      </c>
      <c r="B3" s="9">
        <v>2</v>
      </c>
      <c r="C3" s="10" t="s">
        <v>60</v>
      </c>
      <c r="D3" s="11" t="s">
        <v>2</v>
      </c>
      <c r="E3" s="4" t="s">
        <v>0</v>
      </c>
    </row>
    <row r="4" spans="1:5" x14ac:dyDescent="0.25">
      <c r="A4" s="3">
        <v>4</v>
      </c>
      <c r="B4" s="3">
        <v>3</v>
      </c>
      <c r="C4" s="4" t="s">
        <v>61</v>
      </c>
      <c r="D4" s="5" t="s">
        <v>3</v>
      </c>
      <c r="E4" s="4" t="s">
        <v>0</v>
      </c>
    </row>
    <row r="5" spans="1:5" x14ac:dyDescent="0.25">
      <c r="A5" s="3">
        <v>1</v>
      </c>
      <c r="B5" s="3">
        <v>4</v>
      </c>
      <c r="C5" s="4" t="s">
        <v>62</v>
      </c>
      <c r="D5" s="5" t="s">
        <v>4</v>
      </c>
      <c r="E5" s="4" t="s">
        <v>0</v>
      </c>
    </row>
    <row r="6" spans="1:5" x14ac:dyDescent="0.25">
      <c r="A6" s="18">
        <v>1</v>
      </c>
      <c r="B6" s="18">
        <v>5</v>
      </c>
      <c r="C6" s="16" t="s">
        <v>5</v>
      </c>
      <c r="D6" s="15" t="s">
        <v>63</v>
      </c>
      <c r="E6" s="4" t="s">
        <v>0</v>
      </c>
    </row>
    <row r="7" spans="1:5" x14ac:dyDescent="0.25">
      <c r="A7" s="18">
        <v>1</v>
      </c>
      <c r="B7" s="18">
        <v>6</v>
      </c>
      <c r="C7" s="16" t="s">
        <v>6</v>
      </c>
      <c r="D7" s="15" t="s">
        <v>64</v>
      </c>
      <c r="E7" s="4" t="s">
        <v>0</v>
      </c>
    </row>
    <row r="8" spans="1:5" x14ac:dyDescent="0.25">
      <c r="A8" s="9">
        <v>2</v>
      </c>
      <c r="B8" s="9">
        <v>7</v>
      </c>
      <c r="C8" s="10" t="s">
        <v>65</v>
      </c>
      <c r="D8" s="11" t="s">
        <v>7</v>
      </c>
      <c r="E8" s="4" t="s">
        <v>0</v>
      </c>
    </row>
    <row r="9" spans="1:5" x14ac:dyDescent="0.25">
      <c r="A9" s="9">
        <v>3</v>
      </c>
      <c r="B9" s="9">
        <v>8</v>
      </c>
      <c r="C9" s="10" t="s">
        <v>66</v>
      </c>
      <c r="D9" s="11" t="s">
        <v>8</v>
      </c>
      <c r="E9" s="4" t="s">
        <v>0</v>
      </c>
    </row>
    <row r="10" spans="1:5" x14ac:dyDescent="0.25">
      <c r="A10" s="18">
        <v>1</v>
      </c>
      <c r="B10" s="18">
        <v>9</v>
      </c>
      <c r="C10" s="16" t="s">
        <v>67</v>
      </c>
      <c r="D10" s="15" t="s">
        <v>9</v>
      </c>
      <c r="E10" s="4" t="s">
        <v>0</v>
      </c>
    </row>
    <row r="11" spans="1:5" x14ac:dyDescent="0.25">
      <c r="A11" s="18">
        <v>1</v>
      </c>
      <c r="B11" s="18">
        <v>10</v>
      </c>
      <c r="C11" s="16" t="s">
        <v>68</v>
      </c>
      <c r="D11" s="15" t="s">
        <v>10</v>
      </c>
      <c r="E11" s="4" t="s">
        <v>0</v>
      </c>
    </row>
    <row r="12" spans="1:5" x14ac:dyDescent="0.25">
      <c r="A12" s="18">
        <v>8</v>
      </c>
      <c r="B12" s="18">
        <v>11</v>
      </c>
      <c r="C12" s="16" t="s">
        <v>11</v>
      </c>
      <c r="D12" s="15" t="s">
        <v>12</v>
      </c>
      <c r="E12" s="4" t="s">
        <v>0</v>
      </c>
    </row>
    <row r="13" spans="1:5" x14ac:dyDescent="0.25">
      <c r="A13" s="18">
        <v>8</v>
      </c>
      <c r="B13" s="18">
        <v>12</v>
      </c>
      <c r="C13" s="16" t="s">
        <v>13</v>
      </c>
      <c r="D13" s="15" t="s">
        <v>14</v>
      </c>
      <c r="E13" s="4" t="s">
        <v>0</v>
      </c>
    </row>
    <row r="14" spans="1:5" x14ac:dyDescent="0.25">
      <c r="A14" s="18">
        <v>2</v>
      </c>
      <c r="B14" s="18">
        <v>13</v>
      </c>
      <c r="C14" s="16" t="s">
        <v>15</v>
      </c>
      <c r="D14" s="15" t="s">
        <v>69</v>
      </c>
      <c r="E14" s="4" t="s">
        <v>0</v>
      </c>
    </row>
    <row r="15" spans="1:5" x14ac:dyDescent="0.25">
      <c r="A15" s="3">
        <v>4</v>
      </c>
      <c r="B15" s="3">
        <v>14</v>
      </c>
      <c r="C15" s="4" t="s">
        <v>16</v>
      </c>
      <c r="D15" s="5" t="s">
        <v>70</v>
      </c>
      <c r="E15" s="4" t="s">
        <v>0</v>
      </c>
    </row>
    <row r="16" spans="1:5" x14ac:dyDescent="0.25">
      <c r="A16" s="3">
        <v>4</v>
      </c>
      <c r="B16" s="3">
        <v>15</v>
      </c>
      <c r="C16" s="4" t="s">
        <v>17</v>
      </c>
      <c r="D16" s="5" t="s">
        <v>18</v>
      </c>
      <c r="E16" s="4" t="s">
        <v>0</v>
      </c>
    </row>
    <row r="17" spans="1:5" x14ac:dyDescent="0.25">
      <c r="A17" s="3">
        <v>4</v>
      </c>
      <c r="B17" s="3">
        <v>16</v>
      </c>
      <c r="C17" s="4" t="s">
        <v>19</v>
      </c>
      <c r="D17" s="5" t="s">
        <v>71</v>
      </c>
      <c r="E17" s="4" t="s">
        <v>0</v>
      </c>
    </row>
    <row r="18" spans="1:5" x14ac:dyDescent="0.25">
      <c r="A18" s="3">
        <v>4</v>
      </c>
      <c r="B18" s="3">
        <v>17</v>
      </c>
      <c r="C18" s="4" t="s">
        <v>20</v>
      </c>
      <c r="D18" s="5" t="s">
        <v>21</v>
      </c>
      <c r="E18" s="4" t="s">
        <v>0</v>
      </c>
    </row>
    <row r="19" spans="1:5" x14ac:dyDescent="0.25">
      <c r="A19" s="18">
        <v>1</v>
      </c>
      <c r="B19" s="18">
        <v>18</v>
      </c>
      <c r="C19" s="16" t="s">
        <v>22</v>
      </c>
      <c r="D19" s="15" t="s">
        <v>23</v>
      </c>
      <c r="E19" s="4" t="s">
        <v>0</v>
      </c>
    </row>
    <row r="20" spans="1:5" x14ac:dyDescent="0.25">
      <c r="A20" s="18">
        <v>1</v>
      </c>
      <c r="B20" s="18">
        <v>19</v>
      </c>
      <c r="C20" s="16" t="s">
        <v>24</v>
      </c>
      <c r="D20" s="15" t="s">
        <v>25</v>
      </c>
      <c r="E20" s="4" t="s">
        <v>0</v>
      </c>
    </row>
    <row r="21" spans="1:5" x14ac:dyDescent="0.25">
      <c r="A21" s="18">
        <v>1</v>
      </c>
      <c r="B21" s="18">
        <v>20</v>
      </c>
      <c r="C21" s="16" t="s">
        <v>26</v>
      </c>
      <c r="D21" s="15" t="s">
        <v>27</v>
      </c>
      <c r="E21" s="4" t="s">
        <v>0</v>
      </c>
    </row>
    <row r="22" spans="1:5" x14ac:dyDescent="0.25">
      <c r="A22" s="18">
        <v>1</v>
      </c>
      <c r="B22" s="18">
        <v>21</v>
      </c>
      <c r="C22" s="16" t="s">
        <v>28</v>
      </c>
      <c r="D22" s="15" t="s">
        <v>29</v>
      </c>
      <c r="E22" s="4" t="s">
        <v>0</v>
      </c>
    </row>
    <row r="23" spans="1:5" x14ac:dyDescent="0.25">
      <c r="A23" s="18">
        <v>1</v>
      </c>
      <c r="B23" s="18">
        <v>22</v>
      </c>
      <c r="C23" s="16" t="s">
        <v>30</v>
      </c>
      <c r="D23" s="15" t="s">
        <v>77</v>
      </c>
      <c r="E23" s="4" t="s">
        <v>0</v>
      </c>
    </row>
    <row r="24" spans="1:5" x14ac:dyDescent="0.25">
      <c r="A24" s="18">
        <v>1</v>
      </c>
      <c r="B24" s="18">
        <v>23</v>
      </c>
      <c r="C24" s="16" t="s">
        <v>31</v>
      </c>
      <c r="D24" s="15" t="s">
        <v>78</v>
      </c>
      <c r="E24" s="4" t="s">
        <v>0</v>
      </c>
    </row>
    <row r="25" spans="1:5" x14ac:dyDescent="0.25">
      <c r="A25" s="18">
        <v>1</v>
      </c>
      <c r="B25" s="18">
        <v>24</v>
      </c>
      <c r="C25" s="16" t="s">
        <v>32</v>
      </c>
      <c r="D25" s="15" t="s">
        <v>33</v>
      </c>
      <c r="E25" s="4" t="s">
        <v>0</v>
      </c>
    </row>
    <row r="26" spans="1:5" x14ac:dyDescent="0.25">
      <c r="A26" s="18">
        <v>1</v>
      </c>
      <c r="B26" s="18">
        <v>25</v>
      </c>
      <c r="C26" s="16" t="s">
        <v>34</v>
      </c>
      <c r="D26" s="15" t="s">
        <v>79</v>
      </c>
      <c r="E26" s="4" t="s">
        <v>0</v>
      </c>
    </row>
    <row r="27" spans="1:5" x14ac:dyDescent="0.25">
      <c r="A27" s="3">
        <v>24</v>
      </c>
      <c r="B27" s="3">
        <v>26</v>
      </c>
      <c r="C27" s="4" t="s">
        <v>80</v>
      </c>
      <c r="D27" s="5" t="s">
        <v>35</v>
      </c>
      <c r="E27" s="4" t="s">
        <v>0</v>
      </c>
    </row>
    <row r="28" spans="1:5" x14ac:dyDescent="0.25">
      <c r="A28" s="19">
        <v>16</v>
      </c>
      <c r="B28" s="19">
        <v>27</v>
      </c>
      <c r="C28" s="19" t="s">
        <v>36</v>
      </c>
      <c r="D28" s="20" t="s">
        <v>81</v>
      </c>
      <c r="E28" s="21" t="s">
        <v>37</v>
      </c>
    </row>
    <row r="29" spans="1:5" x14ac:dyDescent="0.25">
      <c r="A29" s="19">
        <v>3</v>
      </c>
      <c r="B29" s="19">
        <v>28</v>
      </c>
      <c r="C29" s="21" t="s">
        <v>38</v>
      </c>
      <c r="D29" s="20" t="s">
        <v>39</v>
      </c>
      <c r="E29" s="21" t="s">
        <v>40</v>
      </c>
    </row>
    <row r="30" spans="1:5" x14ac:dyDescent="0.25">
      <c r="A30" s="3">
        <v>4</v>
      </c>
      <c r="B30" s="3">
        <v>29</v>
      </c>
      <c r="C30" s="4" t="s">
        <v>82</v>
      </c>
      <c r="D30" s="5" t="s">
        <v>83</v>
      </c>
      <c r="E30" s="4" t="s">
        <v>0</v>
      </c>
    </row>
    <row r="31" spans="1:5" x14ac:dyDescent="0.25">
      <c r="A31" s="19">
        <v>16</v>
      </c>
      <c r="B31" s="19">
        <v>30</v>
      </c>
      <c r="C31" s="21" t="s">
        <v>41</v>
      </c>
      <c r="D31" s="20" t="s">
        <v>84</v>
      </c>
      <c r="E31" s="21" t="s">
        <v>42</v>
      </c>
    </row>
    <row r="32" spans="1:5" x14ac:dyDescent="0.25">
      <c r="A32" s="18">
        <v>1</v>
      </c>
      <c r="B32" s="18">
        <v>31</v>
      </c>
      <c r="C32" s="16" t="s">
        <v>43</v>
      </c>
      <c r="D32" s="15" t="s">
        <v>44</v>
      </c>
      <c r="E32" s="16" t="s">
        <v>0</v>
      </c>
    </row>
    <row r="33" spans="1:5" x14ac:dyDescent="0.25">
      <c r="A33" s="19">
        <v>4</v>
      </c>
      <c r="B33" s="19">
        <v>32</v>
      </c>
      <c r="C33" s="21" t="s">
        <v>36</v>
      </c>
      <c r="D33" s="20" t="s">
        <v>45</v>
      </c>
      <c r="E33" s="21" t="s">
        <v>46</v>
      </c>
    </row>
    <row r="34" spans="1:5" x14ac:dyDescent="0.25">
      <c r="A34" s="19">
        <v>16</v>
      </c>
      <c r="B34" s="19">
        <v>33</v>
      </c>
      <c r="C34" s="21" t="s">
        <v>36</v>
      </c>
      <c r="D34" s="20" t="s">
        <v>85</v>
      </c>
      <c r="E34" s="21" t="s">
        <v>47</v>
      </c>
    </row>
    <row r="35" spans="1:5" ht="15" customHeight="1" x14ac:dyDescent="0.25">
      <c r="A35" s="3">
        <v>3</v>
      </c>
      <c r="B35" s="3">
        <v>34</v>
      </c>
      <c r="C35" s="4" t="s">
        <v>86</v>
      </c>
      <c r="D35" s="5" t="s">
        <v>87</v>
      </c>
      <c r="E35" s="4" t="s">
        <v>0</v>
      </c>
    </row>
    <row r="36" spans="1:5" x14ac:dyDescent="0.25">
      <c r="A36" s="19">
        <v>18</v>
      </c>
      <c r="B36" s="19">
        <v>35</v>
      </c>
      <c r="C36" s="21" t="s">
        <v>36</v>
      </c>
      <c r="D36" s="20" t="s">
        <v>88</v>
      </c>
      <c r="E36" s="21" t="s">
        <v>89</v>
      </c>
    </row>
    <row r="37" spans="1:5" x14ac:dyDescent="0.25">
      <c r="A37" s="19">
        <v>4</v>
      </c>
      <c r="B37" s="19">
        <v>36</v>
      </c>
      <c r="C37" s="21" t="s">
        <v>36</v>
      </c>
      <c r="D37" s="20" t="s">
        <v>48</v>
      </c>
      <c r="E37" s="21" t="s">
        <v>47</v>
      </c>
    </row>
    <row r="38" spans="1:5" x14ac:dyDescent="0.25">
      <c r="A38" s="19">
        <v>2</v>
      </c>
      <c r="B38" s="19">
        <v>37</v>
      </c>
      <c r="C38" s="21" t="s">
        <v>36</v>
      </c>
      <c r="D38" s="20" t="s">
        <v>90</v>
      </c>
      <c r="E38" s="21" t="s">
        <v>49</v>
      </c>
    </row>
    <row r="39" spans="1:5" x14ac:dyDescent="0.25">
      <c r="A39" s="19">
        <v>16</v>
      </c>
      <c r="B39" s="19">
        <v>38</v>
      </c>
      <c r="C39" s="21" t="s">
        <v>36</v>
      </c>
      <c r="D39" s="20" t="s">
        <v>94</v>
      </c>
      <c r="E39" s="26" t="s">
        <v>50</v>
      </c>
    </row>
    <row r="40" spans="1:5" x14ac:dyDescent="0.25">
      <c r="A40" s="18">
        <v>1</v>
      </c>
      <c r="B40" s="18">
        <v>39</v>
      </c>
      <c r="C40" s="16" t="s">
        <v>51</v>
      </c>
      <c r="D40" s="15" t="s">
        <v>52</v>
      </c>
      <c r="E40" s="4" t="s">
        <v>0</v>
      </c>
    </row>
    <row r="41" spans="1:5" x14ac:dyDescent="0.25">
      <c r="A41" s="3">
        <v>4</v>
      </c>
      <c r="B41" s="3">
        <v>40</v>
      </c>
      <c r="C41" s="4" t="s">
        <v>91</v>
      </c>
      <c r="D41" s="5" t="s">
        <v>53</v>
      </c>
      <c r="E41" s="4" t="s">
        <v>0</v>
      </c>
    </row>
    <row r="42" spans="1:5" ht="15" customHeight="1" x14ac:dyDescent="0.25">
      <c r="A42" s="9">
        <v>1</v>
      </c>
      <c r="B42" s="9">
        <v>41</v>
      </c>
      <c r="C42" s="10" t="s">
        <v>92</v>
      </c>
      <c r="D42" s="11" t="s">
        <v>93</v>
      </c>
      <c r="E42" s="4" t="s">
        <v>0</v>
      </c>
    </row>
    <row r="43" spans="1:5" ht="30" x14ac:dyDescent="0.25">
      <c r="A43" s="19">
        <v>8</v>
      </c>
      <c r="B43" s="19">
        <v>42</v>
      </c>
      <c r="C43" s="21" t="s">
        <v>36</v>
      </c>
      <c r="D43" s="20" t="s">
        <v>96</v>
      </c>
      <c r="E43" s="26" t="s">
        <v>47</v>
      </c>
    </row>
    <row r="44" spans="1:5" x14ac:dyDescent="0.25">
      <c r="A44" s="19">
        <v>8</v>
      </c>
      <c r="B44" s="19">
        <v>43</v>
      </c>
      <c r="C44" s="21" t="s">
        <v>36</v>
      </c>
      <c r="D44" s="20" t="s">
        <v>95</v>
      </c>
      <c r="E44" s="21" t="s">
        <v>47</v>
      </c>
    </row>
    <row r="45" spans="1:5" x14ac:dyDescent="0.25">
      <c r="A45" s="3">
        <v>32</v>
      </c>
      <c r="B45" s="3">
        <v>44</v>
      </c>
      <c r="C45" s="4" t="s">
        <v>54</v>
      </c>
      <c r="D45" s="5" t="s">
        <v>55</v>
      </c>
      <c r="E45" s="4" t="s">
        <v>0</v>
      </c>
    </row>
    <row r="46" spans="1:5" x14ac:dyDescent="0.25">
      <c r="A46" s="3">
        <v>32</v>
      </c>
      <c r="B46" s="3">
        <v>45</v>
      </c>
      <c r="C46" s="4" t="s">
        <v>56</v>
      </c>
      <c r="D46" s="5" t="s">
        <v>97</v>
      </c>
      <c r="E46" s="4" t="s">
        <v>0</v>
      </c>
    </row>
    <row r="47" spans="1:5" x14ac:dyDescent="0.25">
      <c r="A47" s="19" t="s">
        <v>57</v>
      </c>
      <c r="B47" s="19">
        <v>46</v>
      </c>
      <c r="C47" s="21" t="s">
        <v>36</v>
      </c>
      <c r="D47" s="20" t="s">
        <v>98</v>
      </c>
      <c r="E47" s="21" t="s">
        <v>37</v>
      </c>
    </row>
    <row r="48" spans="1:5" x14ac:dyDescent="0.25">
      <c r="A48" s="19">
        <v>12</v>
      </c>
      <c r="B48" s="19">
        <v>47</v>
      </c>
      <c r="C48" s="21" t="s">
        <v>58</v>
      </c>
      <c r="D48" s="20" t="s">
        <v>99</v>
      </c>
      <c r="E48" s="4" t="s">
        <v>0</v>
      </c>
    </row>
    <row r="49" spans="1:5" x14ac:dyDescent="0.25">
      <c r="A49" s="24"/>
      <c r="B49" s="24"/>
      <c r="C49" s="23"/>
      <c r="D49" s="25"/>
      <c r="E49" s="22"/>
    </row>
    <row r="50" spans="1:5" x14ac:dyDescent="0.25">
      <c r="A50" s="31" t="s">
        <v>104</v>
      </c>
      <c r="B50" s="31"/>
      <c r="C50" s="4" t="s">
        <v>0</v>
      </c>
      <c r="D50" s="5" t="s">
        <v>103</v>
      </c>
      <c r="E50" t="s">
        <v>0</v>
      </c>
    </row>
    <row r="51" spans="1:5" x14ac:dyDescent="0.25">
      <c r="A51" s="31"/>
      <c r="B51" s="31"/>
      <c r="C51" s="10"/>
      <c r="D51" s="5" t="s">
        <v>101</v>
      </c>
    </row>
    <row r="52" spans="1:5" x14ac:dyDescent="0.25">
      <c r="A52" s="31"/>
      <c r="B52" s="31"/>
      <c r="C52" s="16"/>
      <c r="D52" s="5" t="s">
        <v>100</v>
      </c>
    </row>
    <row r="53" spans="1:5" x14ac:dyDescent="0.25">
      <c r="A53" s="31"/>
      <c r="B53" s="31"/>
      <c r="C53" s="21"/>
      <c r="D53" s="5" t="s">
        <v>102</v>
      </c>
    </row>
  </sheetData>
  <mergeCells count="1">
    <mergeCell ref="A50:B53"/>
  </mergeCells>
  <printOptions horizontalCentered="1" verticalCentered="1"/>
  <pageMargins left="0.7" right="0.7" top="0.75" bottom="0.75" header="0.3" footer="0.3"/>
  <pageSetup paperSize="17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E21" sqref="E21"/>
    </sheetView>
  </sheetViews>
  <sheetFormatPr defaultRowHeight="15" x14ac:dyDescent="0.25"/>
  <cols>
    <col min="3" max="3" width="17.85546875" customWidth="1"/>
    <col min="4" max="4" width="51.85546875" customWidth="1"/>
    <col min="5" max="5" width="36.5703125" customWidth="1"/>
    <col min="6" max="6" width="14.85546875" customWidth="1"/>
  </cols>
  <sheetData>
    <row r="1" spans="1:7" x14ac:dyDescent="0.25">
      <c r="A1" s="6" t="s">
        <v>105</v>
      </c>
      <c r="B1" s="6" t="s">
        <v>108</v>
      </c>
      <c r="C1" s="6" t="s">
        <v>109</v>
      </c>
      <c r="D1" s="6" t="s">
        <v>107</v>
      </c>
      <c r="E1" s="6" t="s">
        <v>110</v>
      </c>
      <c r="F1" s="28" t="s">
        <v>111</v>
      </c>
    </row>
    <row r="2" spans="1:7" x14ac:dyDescent="0.25">
      <c r="A2" s="4">
        <v>16</v>
      </c>
      <c r="B2" s="4">
        <f>A2*7</f>
        <v>112</v>
      </c>
      <c r="C2" s="4" t="s">
        <v>36</v>
      </c>
      <c r="D2" s="4" t="s">
        <v>81</v>
      </c>
      <c r="E2" s="4" t="s">
        <v>37</v>
      </c>
      <c r="F2" s="12">
        <v>40</v>
      </c>
    </row>
    <row r="3" spans="1:7" x14ac:dyDescent="0.25">
      <c r="A3" s="4">
        <v>3</v>
      </c>
      <c r="B3" s="4">
        <f>A3*7</f>
        <v>21</v>
      </c>
      <c r="C3" s="4" t="s">
        <v>38</v>
      </c>
      <c r="D3" s="4" t="s">
        <v>39</v>
      </c>
      <c r="E3" s="4" t="s">
        <v>40</v>
      </c>
      <c r="F3" s="12">
        <f>3*17</f>
        <v>51</v>
      </c>
    </row>
    <row r="4" spans="1:7" x14ac:dyDescent="0.25">
      <c r="A4" s="4">
        <v>16</v>
      </c>
      <c r="B4" s="4">
        <f>A4*7</f>
        <v>112</v>
      </c>
      <c r="C4" s="4" t="s">
        <v>41</v>
      </c>
      <c r="D4" s="4" t="s">
        <v>84</v>
      </c>
      <c r="E4" s="4" t="s">
        <v>42</v>
      </c>
      <c r="F4" s="12">
        <f>12*20</f>
        <v>240</v>
      </c>
    </row>
    <row r="5" spans="1:7" x14ac:dyDescent="0.25">
      <c r="A5" s="4">
        <v>4</v>
      </c>
      <c r="B5" s="4">
        <f t="shared" ref="B5:B14" si="0">A5*7</f>
        <v>28</v>
      </c>
      <c r="C5" s="4" t="s">
        <v>36</v>
      </c>
      <c r="D5" s="4" t="s">
        <v>45</v>
      </c>
      <c r="E5" s="4" t="s">
        <v>46</v>
      </c>
      <c r="F5" s="12">
        <f>3*10</f>
        <v>30</v>
      </c>
    </row>
    <row r="6" spans="1:7" x14ac:dyDescent="0.25">
      <c r="A6" s="4">
        <v>16</v>
      </c>
      <c r="B6" s="4">
        <f t="shared" si="0"/>
        <v>112</v>
      </c>
      <c r="C6" s="4" t="s">
        <v>36</v>
      </c>
      <c r="D6" s="4" t="s">
        <v>85</v>
      </c>
      <c r="E6" s="4" t="s">
        <v>47</v>
      </c>
      <c r="F6" s="12">
        <f>23*6.5</f>
        <v>149.5</v>
      </c>
    </row>
    <row r="7" spans="1:7" x14ac:dyDescent="0.25">
      <c r="A7" s="4">
        <v>18</v>
      </c>
      <c r="B7" s="4">
        <f t="shared" si="0"/>
        <v>126</v>
      </c>
      <c r="C7" s="4" t="s">
        <v>36</v>
      </c>
      <c r="D7" s="4" t="s">
        <v>88</v>
      </c>
      <c r="E7" s="4" t="s">
        <v>89</v>
      </c>
      <c r="F7" s="12">
        <f>6*31</f>
        <v>186</v>
      </c>
    </row>
    <row r="8" spans="1:7" x14ac:dyDescent="0.25">
      <c r="A8" s="4">
        <v>4</v>
      </c>
      <c r="B8" s="4">
        <f t="shared" si="0"/>
        <v>28</v>
      </c>
      <c r="C8" s="4" t="s">
        <v>36</v>
      </c>
      <c r="D8" s="4" t="s">
        <v>48</v>
      </c>
      <c r="E8" s="4" t="s">
        <v>47</v>
      </c>
      <c r="F8" s="12">
        <f>2*13</f>
        <v>26</v>
      </c>
    </row>
    <row r="9" spans="1:7" x14ac:dyDescent="0.25">
      <c r="A9" s="4">
        <v>2</v>
      </c>
      <c r="B9" s="4">
        <f t="shared" si="0"/>
        <v>14</v>
      </c>
      <c r="C9" s="4" t="s">
        <v>36</v>
      </c>
      <c r="D9" s="4" t="s">
        <v>90</v>
      </c>
      <c r="E9" s="4" t="s">
        <v>49</v>
      </c>
      <c r="F9" s="12">
        <f>B9*153.28</f>
        <v>2145.92</v>
      </c>
      <c r="G9" s="29" t="s">
        <v>112</v>
      </c>
    </row>
    <row r="10" spans="1:7" x14ac:dyDescent="0.25">
      <c r="A10" s="4">
        <v>16</v>
      </c>
      <c r="B10" s="4">
        <f t="shared" si="0"/>
        <v>112</v>
      </c>
      <c r="C10" s="4" t="s">
        <v>36</v>
      </c>
      <c r="D10" s="4" t="s">
        <v>94</v>
      </c>
      <c r="E10" s="4" t="s">
        <v>50</v>
      </c>
      <c r="F10" s="12">
        <f>12*6.63</f>
        <v>79.56</v>
      </c>
    </row>
    <row r="11" spans="1:7" x14ac:dyDescent="0.25">
      <c r="A11" s="4">
        <v>8</v>
      </c>
      <c r="B11" s="4">
        <f t="shared" si="0"/>
        <v>56</v>
      </c>
      <c r="C11" s="4" t="s">
        <v>36</v>
      </c>
      <c r="D11" s="4" t="s">
        <v>96</v>
      </c>
      <c r="E11" s="4" t="s">
        <v>47</v>
      </c>
      <c r="F11" s="12">
        <v>11</v>
      </c>
    </row>
    <row r="12" spans="1:7" x14ac:dyDescent="0.25">
      <c r="A12" s="4">
        <v>8</v>
      </c>
      <c r="B12" s="4">
        <f t="shared" si="0"/>
        <v>56</v>
      </c>
      <c r="C12" s="4" t="s">
        <v>36</v>
      </c>
      <c r="D12" s="4" t="s">
        <v>95</v>
      </c>
      <c r="E12" s="4" t="s">
        <v>47</v>
      </c>
      <c r="F12" s="12">
        <f>56*8</f>
        <v>448</v>
      </c>
    </row>
    <row r="13" spans="1:7" x14ac:dyDescent="0.25">
      <c r="A13" s="4" t="s">
        <v>57</v>
      </c>
      <c r="B13" s="4"/>
      <c r="C13" s="4" t="s">
        <v>36</v>
      </c>
      <c r="D13" s="4" t="s">
        <v>98</v>
      </c>
      <c r="E13" s="4" t="s">
        <v>37</v>
      </c>
      <c r="F13" s="12">
        <v>40</v>
      </c>
    </row>
    <row r="14" spans="1:7" x14ac:dyDescent="0.25">
      <c r="A14" s="4">
        <v>12</v>
      </c>
      <c r="B14" s="4">
        <f t="shared" si="0"/>
        <v>84</v>
      </c>
      <c r="C14" s="4" t="s">
        <v>58</v>
      </c>
      <c r="D14" s="4" t="s">
        <v>99</v>
      </c>
      <c r="E14" s="4"/>
      <c r="F14" s="12">
        <f>B14*7.1</f>
        <v>596.4</v>
      </c>
    </row>
    <row r="15" spans="1:7" x14ac:dyDescent="0.25">
      <c r="E15" s="10" t="s">
        <v>113</v>
      </c>
      <c r="F15" s="30">
        <f>SUM(F2:F14)</f>
        <v>4043.38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1"/>
  <sheetViews>
    <sheetView showGridLines="0" workbookViewId="0">
      <selection activeCell="E31" sqref="E31"/>
    </sheetView>
  </sheetViews>
  <sheetFormatPr defaultRowHeight="15" x14ac:dyDescent="0.25"/>
  <cols>
    <col min="2" max="2" width="6" customWidth="1"/>
    <col min="3" max="3" width="5.7109375" hidden="1" customWidth="1"/>
    <col min="4" max="4" width="27.140625" customWidth="1"/>
    <col min="5" max="5" width="34.7109375" customWidth="1"/>
  </cols>
  <sheetData>
    <row r="2" spans="2:5" x14ac:dyDescent="0.25">
      <c r="B2" s="32" t="s">
        <v>115</v>
      </c>
      <c r="C2" s="32"/>
      <c r="D2" s="32"/>
      <c r="E2" s="32"/>
    </row>
    <row r="3" spans="2:5" x14ac:dyDescent="0.25">
      <c r="B3" s="4" t="s">
        <v>114</v>
      </c>
      <c r="C3" s="10" t="s">
        <v>108</v>
      </c>
      <c r="D3" s="4" t="s">
        <v>106</v>
      </c>
      <c r="E3" s="4" t="s">
        <v>107</v>
      </c>
    </row>
    <row r="4" spans="2:5" ht="18.75" customHeight="1" x14ac:dyDescent="0.25">
      <c r="B4" s="27">
        <v>1</v>
      </c>
      <c r="C4" s="9">
        <f>B4*7</f>
        <v>7</v>
      </c>
      <c r="D4" s="13" t="s">
        <v>5</v>
      </c>
      <c r="E4" s="8" t="s">
        <v>63</v>
      </c>
    </row>
    <row r="5" spans="2:5" ht="15" customHeight="1" x14ac:dyDescent="0.25">
      <c r="B5" s="27">
        <v>1</v>
      </c>
      <c r="C5" s="9">
        <f t="shared" ref="C5:C20" si="0">B5*7</f>
        <v>7</v>
      </c>
      <c r="D5" s="13" t="s">
        <v>6</v>
      </c>
      <c r="E5" s="8" t="s">
        <v>64</v>
      </c>
    </row>
    <row r="6" spans="2:5" x14ac:dyDescent="0.25">
      <c r="B6" s="27">
        <v>1</v>
      </c>
      <c r="C6" s="9">
        <f t="shared" si="0"/>
        <v>7</v>
      </c>
      <c r="D6" s="13" t="s">
        <v>67</v>
      </c>
      <c r="E6" s="8" t="s">
        <v>9</v>
      </c>
    </row>
    <row r="7" spans="2:5" x14ac:dyDescent="0.25">
      <c r="B7" s="27">
        <v>1</v>
      </c>
      <c r="C7" s="9">
        <f t="shared" si="0"/>
        <v>7</v>
      </c>
      <c r="D7" s="13" t="s">
        <v>68</v>
      </c>
      <c r="E7" s="8" t="s">
        <v>10</v>
      </c>
    </row>
    <row r="8" spans="2:5" x14ac:dyDescent="0.25">
      <c r="B8" s="27">
        <v>8</v>
      </c>
      <c r="C8" s="9">
        <f t="shared" si="0"/>
        <v>56</v>
      </c>
      <c r="D8" s="13" t="s">
        <v>11</v>
      </c>
      <c r="E8" s="8" t="s">
        <v>12</v>
      </c>
    </row>
    <row r="9" spans="2:5" x14ac:dyDescent="0.25">
      <c r="B9" s="27">
        <v>8</v>
      </c>
      <c r="C9" s="9">
        <f t="shared" si="0"/>
        <v>56</v>
      </c>
      <c r="D9" s="13" t="s">
        <v>13</v>
      </c>
      <c r="E9" s="8" t="s">
        <v>14</v>
      </c>
    </row>
    <row r="10" spans="2:5" x14ac:dyDescent="0.25">
      <c r="B10" s="27">
        <v>2</v>
      </c>
      <c r="C10" s="9">
        <f t="shared" si="0"/>
        <v>14</v>
      </c>
      <c r="D10" s="13" t="s">
        <v>15</v>
      </c>
      <c r="E10" s="8" t="s">
        <v>69</v>
      </c>
    </row>
    <row r="11" spans="2:5" x14ac:dyDescent="0.25">
      <c r="B11" s="27">
        <v>1</v>
      </c>
      <c r="C11" s="9">
        <f t="shared" si="0"/>
        <v>7</v>
      </c>
      <c r="D11" s="13" t="s">
        <v>22</v>
      </c>
      <c r="E11" s="8" t="s">
        <v>23</v>
      </c>
    </row>
    <row r="12" spans="2:5" x14ac:dyDescent="0.25">
      <c r="B12" s="27">
        <v>1</v>
      </c>
      <c r="C12" s="9">
        <f t="shared" si="0"/>
        <v>7</v>
      </c>
      <c r="D12" s="13" t="s">
        <v>24</v>
      </c>
      <c r="E12" s="8" t="s">
        <v>25</v>
      </c>
    </row>
    <row r="13" spans="2:5" x14ac:dyDescent="0.25">
      <c r="B13" s="27">
        <v>1</v>
      </c>
      <c r="C13" s="9">
        <f t="shared" si="0"/>
        <v>7</v>
      </c>
      <c r="D13" s="13" t="s">
        <v>26</v>
      </c>
      <c r="E13" s="8" t="s">
        <v>27</v>
      </c>
    </row>
    <row r="14" spans="2:5" x14ac:dyDescent="0.25">
      <c r="B14" s="27">
        <v>1</v>
      </c>
      <c r="C14" s="9">
        <f t="shared" si="0"/>
        <v>7</v>
      </c>
      <c r="D14" s="13" t="s">
        <v>28</v>
      </c>
      <c r="E14" s="8" t="s">
        <v>29</v>
      </c>
    </row>
    <row r="15" spans="2:5" x14ac:dyDescent="0.25">
      <c r="B15" s="27">
        <v>1</v>
      </c>
      <c r="C15" s="9">
        <f t="shared" si="0"/>
        <v>7</v>
      </c>
      <c r="D15" s="13" t="s">
        <v>30</v>
      </c>
      <c r="E15" s="8" t="s">
        <v>77</v>
      </c>
    </row>
    <row r="16" spans="2:5" x14ac:dyDescent="0.25">
      <c r="B16" s="27">
        <v>1</v>
      </c>
      <c r="C16" s="9">
        <f t="shared" si="0"/>
        <v>7</v>
      </c>
      <c r="D16" s="13" t="s">
        <v>31</v>
      </c>
      <c r="E16" s="8" t="s">
        <v>78</v>
      </c>
    </row>
    <row r="17" spans="2:5" x14ac:dyDescent="0.25">
      <c r="B17" s="27">
        <v>1</v>
      </c>
      <c r="C17" s="9">
        <f t="shared" si="0"/>
        <v>7</v>
      </c>
      <c r="D17" s="13" t="s">
        <v>32</v>
      </c>
      <c r="E17" s="8" t="s">
        <v>33</v>
      </c>
    </row>
    <row r="18" spans="2:5" x14ac:dyDescent="0.25">
      <c r="B18" s="27">
        <v>1</v>
      </c>
      <c r="C18" s="9">
        <f t="shared" si="0"/>
        <v>7</v>
      </c>
      <c r="D18" s="13" t="s">
        <v>34</v>
      </c>
      <c r="E18" s="8" t="s">
        <v>79</v>
      </c>
    </row>
    <row r="19" spans="2:5" x14ac:dyDescent="0.25">
      <c r="B19" s="27">
        <v>1</v>
      </c>
      <c r="C19" s="9">
        <f t="shared" si="0"/>
        <v>7</v>
      </c>
      <c r="D19" s="13" t="s">
        <v>43</v>
      </c>
      <c r="E19" s="8" t="s">
        <v>44</v>
      </c>
    </row>
    <row r="20" spans="2:5" x14ac:dyDescent="0.25">
      <c r="B20" s="27">
        <v>1</v>
      </c>
      <c r="C20" s="9">
        <f t="shared" si="0"/>
        <v>7</v>
      </c>
      <c r="D20" s="13" t="s">
        <v>51</v>
      </c>
      <c r="E20" s="8" t="s">
        <v>52</v>
      </c>
    </row>
    <row r="21" spans="2:5" x14ac:dyDescent="0.25">
      <c r="B21" s="17"/>
      <c r="C21" s="17"/>
      <c r="D21" s="17"/>
      <c r="E21" s="17"/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COTS</vt:lpstr>
      <vt:lpstr>Machined parts</vt:lpstr>
      <vt:lpstr>Sheet1!Cold_Mass_BOM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Cheng</dc:creator>
  <cp:lastModifiedBy>Gary Cheng</cp:lastModifiedBy>
  <cp:lastPrinted>2019-12-10T15:28:44Z</cp:lastPrinted>
  <dcterms:created xsi:type="dcterms:W3CDTF">2019-11-20T19:39:14Z</dcterms:created>
  <dcterms:modified xsi:type="dcterms:W3CDTF">2020-03-24T18:10:11Z</dcterms:modified>
</cp:coreProperties>
</file>