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ll_Work\C75\Cavities\"/>
    </mc:Choice>
  </mc:AlternateContent>
  <xr:revisionPtr revIDLastSave="0" documentId="8_{CD53CB31-5389-4BD6-A80C-5BDBD7ACB83C}" xr6:coauthVersionLast="36" xr6:coauthVersionMax="36" xr10:uidLastSave="{00000000-0000-0000-0000-000000000000}"/>
  <bookViews>
    <workbookView xWindow="0" yWindow="0" windowWidth="34125" windowHeight="14325" xr2:uid="{80B6CC83-9EB5-4E62-B873-28AC2E6D5CB6}"/>
  </bookViews>
  <sheets>
    <sheet name="GUIDE_HOM_Q_Acceptance_Criteria" sheetId="1" r:id="rId1"/>
  </sheets>
  <externalReferences>
    <externalReference r:id="rId2"/>
  </externalReferences>
  <definedNames>
    <definedName name="_60modes_frequency" localSheetId="0">GUIDE_HOM_Q_Acceptance_Criteria!#REF!</definedName>
    <definedName name="_60modes_frequency_3" localSheetId="0">GUIDE_HOM_Q_Acceptance_Criteria!$B$2:$C$30</definedName>
    <definedName name="_60modes_Qloss_e_only" localSheetId="0">GUIDE_HOM_Q_Acceptance_Criteria!#REF!</definedName>
    <definedName name="_60modes_Qloss_e_only_3" localSheetId="0">GUIDE_HOM_Q_Acceptance_Criteria!$E$2:$E$30</definedName>
    <definedName name="_60modes_solver_logfile_2" localSheetId="0">GUIDE_HOM_Q_Acceptance_Criteria!#REF!</definedName>
    <definedName name="_60modes_solver_logfile_2_3" localSheetId="0">GUIDE_HOM_Q_Acceptance_Criteria!$D$2:$D$30</definedName>
    <definedName name="_60modes_total_energy" localSheetId="0">GUIDE_HOM_Q_Acceptance_Criteria!#REF!</definedName>
    <definedName name="_60modes_total_energy_3" localSheetId="0">GUIDE_HOM_Q_Acceptance_Criteria!$F$3:$F$30</definedName>
    <definedName name="_61_120modes_frequency" localSheetId="0">GUIDE_HOM_Q_Acceptance_Criteria!#REF!</definedName>
    <definedName name="_61_120modes_frequency_3" localSheetId="0">GUIDE_HOM_Q_Acceptance_Criteria!$B$31:$C$68</definedName>
    <definedName name="_61_120modes_Qloss_e_only" localSheetId="0">GUIDE_HOM_Q_Acceptance_Criteria!#REF!</definedName>
    <definedName name="_61_120modes_Qloss_e_only_3" localSheetId="0">GUIDE_HOM_Q_Acceptance_Criteria!$E$31:$E$68</definedName>
    <definedName name="_61_120modes_total_energy" localSheetId="0">GUIDE_HOM_Q_Acceptance_Criteria!#REF!</definedName>
    <definedName name="_61_120modes_total_energy_1" localSheetId="0">GUIDE_HOM_Q_Acceptance_Criteria!#REF!</definedName>
    <definedName name="_61_120modes_total_energy_1_3" localSheetId="0">GUIDE_HOM_Q_Acceptance_Criteria!$F$31:$F$68</definedName>
    <definedName name="_61_120modes_total_energy_3" localSheetId="0">GUIDE_HOM_Q_Acceptance_Criteria!$D$31:$D$68</definedName>
    <definedName name="AutoFreq" localSheetId="0">#REF!</definedName>
    <definedName name="AutoFreq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K42" i="1"/>
  <c r="L42" i="1" s="1"/>
  <c r="J42" i="1"/>
  <c r="J41" i="1"/>
  <c r="K41" i="1" s="1"/>
  <c r="K40" i="1"/>
  <c r="M40" i="1" s="1"/>
  <c r="J40" i="1"/>
  <c r="J39" i="1"/>
  <c r="K39" i="1" s="1"/>
  <c r="J38" i="1"/>
  <c r="K38" i="1" s="1"/>
  <c r="J37" i="1"/>
  <c r="K37" i="1" s="1"/>
  <c r="J36" i="1"/>
  <c r="K36" i="1" s="1"/>
  <c r="K35" i="1"/>
  <c r="M35" i="1" s="1"/>
  <c r="J35" i="1"/>
  <c r="K34" i="1"/>
  <c r="L34" i="1" s="1"/>
  <c r="J34" i="1"/>
  <c r="J33" i="1"/>
  <c r="K33" i="1" s="1"/>
  <c r="L33" i="1" s="1"/>
  <c r="J32" i="1"/>
  <c r="K32" i="1" s="1"/>
  <c r="J31" i="1"/>
  <c r="K31" i="1" s="1"/>
  <c r="L31" i="1" s="1"/>
  <c r="J30" i="1"/>
  <c r="K30" i="1" s="1"/>
  <c r="J29" i="1"/>
  <c r="K29" i="1" s="1"/>
  <c r="J28" i="1"/>
  <c r="K28" i="1" s="1"/>
  <c r="L28" i="1" s="1"/>
  <c r="J27" i="1"/>
  <c r="K27" i="1" s="1"/>
  <c r="L27" i="1" s="1"/>
  <c r="J26" i="1"/>
  <c r="K26" i="1" s="1"/>
  <c r="J25" i="1"/>
  <c r="K25" i="1" s="1"/>
  <c r="M24" i="1"/>
  <c r="K24" i="1"/>
  <c r="L24" i="1" s="1"/>
  <c r="J24" i="1"/>
  <c r="J23" i="1"/>
  <c r="K23" i="1" s="1"/>
  <c r="J22" i="1"/>
  <c r="K22" i="1" s="1"/>
  <c r="J21" i="1"/>
  <c r="K21" i="1" s="1"/>
  <c r="J20" i="1"/>
  <c r="K20" i="1" s="1"/>
  <c r="K19" i="1"/>
  <c r="M19" i="1" s="1"/>
  <c r="J19" i="1"/>
  <c r="K18" i="1"/>
  <c r="L18" i="1" s="1"/>
  <c r="J18" i="1"/>
  <c r="J17" i="1"/>
  <c r="K17" i="1" s="1"/>
  <c r="L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M8" i="1"/>
  <c r="K8" i="1"/>
  <c r="L8" i="1" s="1"/>
  <c r="J8" i="1"/>
  <c r="J7" i="1"/>
  <c r="K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M6" i="1"/>
  <c r="L6" i="1"/>
  <c r="K6" i="1"/>
  <c r="J6" i="1"/>
  <c r="A6" i="1"/>
  <c r="J5" i="1"/>
  <c r="K5" i="1" s="1"/>
  <c r="M4" i="1"/>
  <c r="L32" i="1" l="1"/>
  <c r="M32" i="1"/>
  <c r="L21" i="1"/>
  <c r="M21" i="1"/>
  <c r="M37" i="1"/>
  <c r="L37" i="1"/>
  <c r="L22" i="1"/>
  <c r="M22" i="1"/>
  <c r="M11" i="1"/>
  <c r="L11" i="1"/>
  <c r="M5" i="1"/>
  <c r="L5" i="1"/>
  <c r="M20" i="1"/>
  <c r="L20" i="1"/>
  <c r="M10" i="1"/>
  <c r="L10" i="1"/>
  <c r="M12" i="1"/>
  <c r="L12" i="1"/>
  <c r="L25" i="1"/>
  <c r="M25" i="1"/>
  <c r="M7" i="1"/>
  <c r="L7" i="1"/>
  <c r="L9" i="1"/>
  <c r="M9" i="1"/>
  <c r="M36" i="1"/>
  <c r="L36" i="1"/>
  <c r="M38" i="1"/>
  <c r="L38" i="1"/>
  <c r="M28" i="1"/>
  <c r="M13" i="1"/>
  <c r="L13" i="1"/>
  <c r="L39" i="1"/>
  <c r="M39" i="1"/>
  <c r="M14" i="1"/>
  <c r="L14" i="1"/>
  <c r="M15" i="1"/>
  <c r="L15" i="1"/>
  <c r="M16" i="1"/>
  <c r="L16" i="1"/>
  <c r="M41" i="1"/>
  <c r="L41" i="1"/>
  <c r="M29" i="1"/>
  <c r="L29" i="1"/>
  <c r="M30" i="1"/>
  <c r="L30" i="1"/>
  <c r="M23" i="1"/>
  <c r="L23" i="1"/>
  <c r="M26" i="1"/>
  <c r="L26" i="1"/>
  <c r="L19" i="1"/>
  <c r="L35" i="1"/>
  <c r="M17" i="1"/>
  <c r="M33" i="1"/>
  <c r="M27" i="1"/>
  <c r="L40" i="1"/>
  <c r="M18" i="1"/>
  <c r="M34" i="1"/>
  <c r="M3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8BB6CD-4258-4E38-A008-5F36FECC6D9D}" name="60modes_frequency11" type="6" refreshedVersion="6" background="1" saveData="1">
    <textPr codePage="437" sourceFile="D:\C75_project\HOM_survey\C75_HOM_survey\60modes_frequency.txt">
      <textFields count="2">
        <textField/>
        <textField/>
      </textFields>
    </textPr>
  </connection>
  <connection id="2" xr16:uid="{AF59845C-8D80-4896-8663-EA495325A30C}" name="60modes_Qloss_e_only11" type="6" refreshedVersion="6" background="1" saveData="1">
    <textPr codePage="437" sourceFile="D:\C75_project\HOM_survey\C75_HOM_survey\60modes_Qloss_e_only.txt">
      <textFields count="2">
        <textField/>
        <textField/>
      </textFields>
    </textPr>
  </connection>
  <connection id="3" xr16:uid="{E8A67C26-B907-43C1-8087-3DE3719C9858}" name="60modes_solver_logfile211" type="6" refreshedVersion="6" background="1" saveData="1">
    <textPr codePage="437" sourceFile="D:\C75_project\HOM_survey\C75_HOM_survey\60modes_solver_logfile.txt">
      <textFields count="3">
        <textField/>
        <textField/>
        <textField/>
      </textFields>
    </textPr>
  </connection>
  <connection id="4" xr16:uid="{3FC8E4F5-CD90-4415-A3E2-B9D58DAD5687}" name="60modes_total_energy11" type="6" refreshedVersion="6" background="1" saveData="1">
    <textPr codePage="437" sourceFile="D:\C75_project\HOM_survey\C75_HOM_survey\60modes_total_energy.txt">
      <textFields count="2">
        <textField/>
        <textField/>
      </textFields>
    </textPr>
  </connection>
  <connection id="5" xr16:uid="{A2562EEA-669C-4B0A-AF0D-6EEF7987499F}" name="61-120modes_frequency11" type="6" refreshedVersion="6" background="1" saveData="1">
    <textPr codePage="437" sourceFile="D:\C75_project\HOM_survey\C75_HOM_survey\61-120modes_frequency.txt">
      <textFields count="2">
        <textField/>
        <textField/>
      </textFields>
    </textPr>
  </connection>
  <connection id="6" xr16:uid="{69597B6A-0253-43B0-9087-88C4899E107B}" name="61-120modes_Qloss_e_only11" type="6" refreshedVersion="6" background="1" saveData="1">
    <textPr codePage="437" sourceFile="D:\C75_project\HOM_survey\C75_HOM_survey\61-120modes_Qloss_e_only.txt">
      <textFields count="2">
        <textField/>
        <textField/>
      </textFields>
    </textPr>
  </connection>
  <connection id="7" xr16:uid="{A0985C98-897A-435D-BA41-123D5A764AA8}" name="61-120modes_total_energy111" type="6" refreshedVersion="6" background="1" saveData="1">
    <textPr codePage="437" sourceFile="D:\C75_project\HOM_survey\C75_HOM_survey\61-120modes_total_energy.txt">
      <textFields count="2">
        <textField/>
        <textField/>
      </textFields>
    </textPr>
  </connection>
  <connection id="8" xr16:uid="{C783393A-3780-4C10-B55B-5E54FF309EC5}" name="61-120modes_total_energy21" type="6" refreshedVersion="6" background="1" saveData="1">
    <textPr codePage="437" sourceFile="D:\C75_project\HOM_survey\C75_HOM_survey\61-120modes_total_energy.txt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<sst xmlns="http://schemas.openxmlformats.org/spreadsheetml/2006/main" count="63" uniqueCount="60">
  <si>
    <t>Mode ID</t>
  </si>
  <si>
    <t>CST Frequency</t>
  </si>
  <si>
    <t>Accuracy</t>
  </si>
  <si>
    <t>Calculated Loaded Q</t>
  </si>
  <si>
    <t>Total Energy</t>
  </si>
  <si>
    <t>R over Q beta=1 on-axis</t>
  </si>
  <si>
    <t>R over Q beta=1 y-axis 10mm</t>
  </si>
  <si>
    <t>R over Q beta=1 x-axis 10mm</t>
  </si>
  <si>
    <t>R over Q beta=1 off-axis max</t>
  </si>
  <si>
    <r>
      <t>Calculated R/Q</t>
    </r>
    <r>
      <rPr>
        <vertAlign val="subscript"/>
        <sz val="12"/>
        <color theme="1"/>
        <rFont val="Symbol"/>
        <family val="1"/>
        <charset val="2"/>
      </rPr>
      <t xml:space="preserve">^ </t>
    </r>
    <r>
      <rPr>
        <sz val="12"/>
        <color theme="1"/>
        <rFont val="Calibri"/>
        <family val="2"/>
        <scheme val="minor"/>
      </rPr>
      <t>max</t>
    </r>
  </si>
  <si>
    <t>R dipoe max</t>
  </si>
  <si>
    <t>Qext requirement for Dipole Modes Damping</t>
  </si>
  <si>
    <t>cavity passband-tilt to_polarization #</t>
  </si>
  <si>
    <t>(MHz)</t>
  </si>
  <si>
    <t>with C50 HOM loads</t>
  </si>
  <si>
    <t>Joule</t>
  </si>
  <si>
    <t>Ohm</t>
  </si>
  <si>
    <r>
      <t>(</t>
    </r>
    <r>
      <rPr>
        <sz val="12"/>
        <color theme="1"/>
        <rFont val="Symbol"/>
        <family val="1"/>
        <charset val="2"/>
      </rPr>
      <t>W</t>
    </r>
    <r>
      <rPr>
        <sz val="12"/>
        <color theme="1"/>
        <rFont val="Calibri"/>
        <family val="2"/>
        <scheme val="minor"/>
      </rPr>
      <t>/m)</t>
    </r>
  </si>
  <si>
    <t>Ohm/m</t>
  </si>
  <si>
    <r>
      <t>with 5-pass 400uA of CEBAF beam current BBU threahold  (</t>
    </r>
    <r>
      <rPr>
        <sz val="12"/>
        <color theme="1"/>
        <rFont val="Symbol"/>
        <family val="1"/>
        <charset val="2"/>
      </rPr>
      <t>W</t>
    </r>
    <r>
      <rPr>
        <sz val="12"/>
        <color theme="1"/>
        <rFont val="Calibri"/>
        <family val="2"/>
        <scheme val="minor"/>
      </rPr>
      <t xml:space="preserve">/m) of </t>
    </r>
  </si>
  <si>
    <t xml:space="preserve"> and Waveguide HOM Filter</t>
  </si>
  <si>
    <t>TE111-1pi5_1</t>
  </si>
  <si>
    <t>TE111-1pi5_2</t>
  </si>
  <si>
    <t>TE111-2pi5_1</t>
  </si>
  <si>
    <t>TE111-2pi5_2</t>
  </si>
  <si>
    <t>TE111-2pi5-WG</t>
  </si>
  <si>
    <t>TE111-2pi5-FPC</t>
  </si>
  <si>
    <t>TE111-3pi5_1</t>
  </si>
  <si>
    <t>TE111-3pi5_2</t>
  </si>
  <si>
    <t>TE111-4pi5_1</t>
  </si>
  <si>
    <t>TE111-4pi5_2</t>
  </si>
  <si>
    <t>TE111-pi_1</t>
  </si>
  <si>
    <t>TE111-pi_2</t>
  </si>
  <si>
    <t>TM110-pi_1</t>
  </si>
  <si>
    <t>TM110-pi_2</t>
  </si>
  <si>
    <t>TM110-pi-HOM</t>
  </si>
  <si>
    <t>TM110-pi-FPC</t>
  </si>
  <si>
    <t>TM110-4pi5-HOM</t>
  </si>
  <si>
    <t>TM110-4pi5_1</t>
  </si>
  <si>
    <t>TM110-4pi5_2</t>
  </si>
  <si>
    <t>TM110-3pi5_1</t>
  </si>
  <si>
    <t>TM110-3pi5_2</t>
  </si>
  <si>
    <t>TM110-2pi5_1</t>
  </si>
  <si>
    <t>TM110-2pi5_2</t>
  </si>
  <si>
    <t>TM110-1pi5_1</t>
  </si>
  <si>
    <t>TM110-1pi5_2</t>
  </si>
  <si>
    <t>TM110-1pi5-FPC</t>
  </si>
  <si>
    <t>TE112-pi_1</t>
  </si>
  <si>
    <t>TE112-pi_2</t>
  </si>
  <si>
    <t>TE112-4pi5_1</t>
  </si>
  <si>
    <t>TE112-4pi5_2</t>
  </si>
  <si>
    <t>TE112-3pi5_1</t>
  </si>
  <si>
    <t>TE112-3pi5_2</t>
  </si>
  <si>
    <t>TE112-2pi5_1</t>
  </si>
  <si>
    <t>TE112-2pi5_2</t>
  </si>
  <si>
    <t>TE112-1pi5_1</t>
  </si>
  <si>
    <t>TE112-1pi5_2</t>
  </si>
  <si>
    <t>TE112-WG</t>
  </si>
  <si>
    <t>TE112-FPC</t>
  </si>
  <si>
    <t>Data from technote 24-025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</si>
</sst>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E+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1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11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1" fontId="2" fillId="0" borderId="6" xfId="0" applyNumberFormat="1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164" fontId="0" fillId="0" borderId="8" xfId="0" applyNumberFormat="1" applyBorder="1" applyAlignment="1">
      <alignment horizontal="center" wrapText="1"/>
    </xf>
    <xf numFmtId="0" fontId="2" fillId="0" borderId="8" xfId="0" applyFont="1" applyBorder="1"/>
    <xf numFmtId="2" fontId="2" fillId="0" borderId="8" xfId="0" applyNumberFormat="1" applyFont="1" applyBorder="1" applyAlignment="1">
      <alignment horizontal="center"/>
    </xf>
    <xf numFmtId="11" fontId="2" fillId="0" borderId="9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1" fontId="2" fillId="2" borderId="11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1" fontId="2" fillId="2" borderId="12" xfId="0" applyNumberFormat="1" applyFont="1" applyFill="1" applyBorder="1" applyAlignment="1">
      <alignment horizontal="center"/>
    </xf>
    <xf numFmtId="0" fontId="5" fillId="0" borderId="0" xfId="1" applyFont="1"/>
    <xf numFmtId="0" fontId="2" fillId="2" borderId="14" xfId="0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1" fontId="2" fillId="2" borderId="15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1" applyFont="1" applyFill="1"/>
    <xf numFmtId="0" fontId="6" fillId="0" borderId="0" xfId="0" applyFont="1"/>
    <xf numFmtId="11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11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</cellXfs>
  <cellStyles count="2">
    <cellStyle name="Normal" xfId="0" builtinId="0"/>
    <cellStyle name="Normal 3" xfId="1" xr:uid="{642CAB50-7EEF-4765-A9FD-84CF5DEF2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iovati\Downloads\C75-RI-040%20HOM%20Processed%2005-Feb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5-RI-040 TE123 S21"/>
      <sheetName val="C75-RI-040 TE456 S21"/>
      <sheetName val="C75-RI-040 TM010 S21"/>
      <sheetName val="Loaded Q Graph"/>
      <sheetName val="C75-RI-040 Working Sheet"/>
      <sheetName val="GUIDE_HOM_Q_Acceptance_Criteria"/>
      <sheetName val="Sheet1"/>
    </sheetNames>
    <sheetDataSet>
      <sheetData sheetId="0"/>
      <sheetData sheetId="1"/>
      <sheetData sheetId="2"/>
      <sheetData sheetId="4"/>
      <sheetData sheetId="5"/>
      <sheetData sheetId="6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61_120modes_Qloss_e_only_3" connectionId="6" xr16:uid="{F87A68AA-87A3-47BB-9096-427D479BCE2B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60modes_total_energy_3" connectionId="4" xr16:uid="{CEEAA32D-CE06-4C42-8416-671BE4D72D93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61_120modes_total_energy_3" connectionId="8" xr16:uid="{15FBABDB-A4A2-4F15-837B-3FE0565FD4CC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61_120modes_frequency_3" connectionId="5" xr16:uid="{3641B72C-7B33-4A49-8A0F-E974DD4E2FB1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60modes_solver_logfile_2_3" connectionId="3" xr16:uid="{410DE333-6695-4C95-976E-DF4E934C3BD2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60modes_frequency_3" connectionId="1" xr16:uid="{2AFB20F9-E3F1-4ECA-845D-F4F81F8712A6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60modes_Qloss_e_only_3" connectionId="2" xr16:uid="{366BB370-40E4-4F42-BD43-53470F32EB5D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61_120modes_total_energy_1_3" connectionId="7" xr16:uid="{29D4DF63-4ABB-42CB-9DB5-9F2DA3DA370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74E3-3E0E-4F60-8DA6-640CA59481C4}">
  <sheetPr>
    <tabColor rgb="FFFFFF00"/>
  </sheetPr>
  <dimension ref="A1:N69"/>
  <sheetViews>
    <sheetView tabSelected="1" zoomScaleNormal="100" workbookViewId="0">
      <selection activeCell="P12" sqref="P12"/>
    </sheetView>
  </sheetViews>
  <sheetFormatPr defaultColWidth="9.140625" defaultRowHeight="15" x14ac:dyDescent="0.25"/>
  <cols>
    <col min="2" max="2" width="19.42578125" customWidth="1"/>
    <col min="3" max="3" width="13.28515625" style="1" customWidth="1"/>
    <col min="4" max="4" width="24.5703125" style="1" hidden="1" customWidth="1"/>
    <col min="5" max="5" width="20" style="2" customWidth="1"/>
    <col min="6" max="6" width="28.140625" style="1" hidden="1" customWidth="1"/>
    <col min="7" max="7" width="25.85546875" hidden="1" customWidth="1"/>
    <col min="8" max="8" width="26.5703125" hidden="1" customWidth="1"/>
    <col min="9" max="9" width="31" hidden="1" customWidth="1"/>
    <col min="10" max="10" width="23.85546875" style="1" hidden="1" customWidth="1"/>
    <col min="11" max="11" width="21.5703125" style="3" customWidth="1"/>
    <col min="12" max="12" width="11.140625" hidden="1" customWidth="1"/>
    <col min="13" max="13" width="27.85546875" style="2" customWidth="1"/>
    <col min="15" max="16384" width="9.140625" style="24"/>
  </cols>
  <sheetData>
    <row r="1" spans="1:13" ht="21.75" thickBot="1" x14ac:dyDescent="0.4">
      <c r="A1" s="34" t="s">
        <v>59</v>
      </c>
    </row>
    <row r="2" spans="1:13" ht="32.25" x14ac:dyDescent="0.3">
      <c r="B2" s="4" t="s">
        <v>0</v>
      </c>
      <c r="C2" s="5" t="s">
        <v>1</v>
      </c>
      <c r="D2" s="5" t="s">
        <v>2</v>
      </c>
      <c r="E2" s="6" t="s">
        <v>3</v>
      </c>
      <c r="F2" s="5" t="s">
        <v>4</v>
      </c>
      <c r="G2" s="6" t="s">
        <v>5</v>
      </c>
      <c r="H2" s="6" t="s">
        <v>6</v>
      </c>
      <c r="I2" s="6" t="s">
        <v>7</v>
      </c>
      <c r="J2" s="5" t="s">
        <v>8</v>
      </c>
      <c r="K2" s="7" t="s">
        <v>9</v>
      </c>
      <c r="L2" s="5" t="s">
        <v>10</v>
      </c>
      <c r="M2" s="8" t="s">
        <v>11</v>
      </c>
    </row>
    <row r="3" spans="1:13" ht="56.25" customHeight="1" x14ac:dyDescent="0.25">
      <c r="B3" s="9" t="s">
        <v>12</v>
      </c>
      <c r="C3" s="10" t="s">
        <v>13</v>
      </c>
      <c r="D3" s="10"/>
      <c r="E3" s="11" t="s">
        <v>14</v>
      </c>
      <c r="F3" s="10" t="s">
        <v>15</v>
      </c>
      <c r="G3" s="11" t="s">
        <v>16</v>
      </c>
      <c r="H3" s="11" t="s">
        <v>16</v>
      </c>
      <c r="I3" s="11" t="s">
        <v>16</v>
      </c>
      <c r="J3" s="10" t="s">
        <v>16</v>
      </c>
      <c r="K3" s="12" t="s">
        <v>17</v>
      </c>
      <c r="L3" s="10" t="s">
        <v>18</v>
      </c>
      <c r="M3" s="13" t="s">
        <v>19</v>
      </c>
    </row>
    <row r="4" spans="1:13" ht="39" customHeight="1" x14ac:dyDescent="0.25">
      <c r="B4" s="14"/>
      <c r="C4" s="15"/>
      <c r="D4" s="15"/>
      <c r="E4" s="16" t="s">
        <v>20</v>
      </c>
      <c r="F4" s="15"/>
      <c r="G4" s="17"/>
      <c r="H4" s="17"/>
      <c r="I4" s="17"/>
      <c r="J4" s="15"/>
      <c r="K4" s="18"/>
      <c r="L4" s="17"/>
      <c r="M4" s="19">
        <f>10000000000</f>
        <v>10000000000</v>
      </c>
    </row>
    <row r="5" spans="1:13" ht="15.75" x14ac:dyDescent="0.25">
      <c r="A5">
        <v>1</v>
      </c>
      <c r="B5" s="41" t="s">
        <v>21</v>
      </c>
      <c r="C5" s="20">
        <v>1752.8473408140001</v>
      </c>
      <c r="D5" s="21">
        <v>1.6639999999999999E-14</v>
      </c>
      <c r="E5" s="35">
        <v>390571.50272056001</v>
      </c>
      <c r="F5" s="36">
        <v>0.99646471934245995</v>
      </c>
      <c r="G5" s="35">
        <v>0.15630687769002813</v>
      </c>
      <c r="H5" s="35">
        <v>0.15814715390453679</v>
      </c>
      <c r="I5" s="35">
        <v>0.15659262492097054</v>
      </c>
      <c r="J5" s="35">
        <f t="shared" ref="J5:J42" si="0">H5+I5</f>
        <v>0.3147397788255073</v>
      </c>
      <c r="K5" s="37">
        <f t="shared" ref="K5:K42" si="1">J5/((2*PI()*C5*1000000/299792458)*(0.01*SQRT(2))^2)</f>
        <v>42.836934088652704</v>
      </c>
      <c r="L5" s="22">
        <f t="shared" ref="L5:L42" si="2">K5*E5</f>
        <v>16730885.718946669</v>
      </c>
      <c r="M5" s="23">
        <f t="shared" ref="M5:M42" si="3">$M$4/K5</f>
        <v>233443410.75634897</v>
      </c>
    </row>
    <row r="6" spans="1:13" ht="15.75" x14ac:dyDescent="0.25">
      <c r="A6">
        <f>A5+1</f>
        <v>2</v>
      </c>
      <c r="B6" s="41" t="s">
        <v>22</v>
      </c>
      <c r="C6" s="20">
        <v>1753.0142712108</v>
      </c>
      <c r="D6" s="21">
        <v>3.0769999999999998E-14</v>
      </c>
      <c r="E6" s="35">
        <v>306485.67966386001</v>
      </c>
      <c r="F6" s="36">
        <v>0.99640172697328</v>
      </c>
      <c r="G6" s="35">
        <v>1.9009409646872782E-3</v>
      </c>
      <c r="H6" s="35">
        <v>1.3663236127288942E-2</v>
      </c>
      <c r="I6" s="35">
        <v>2.2715220585368984E-2</v>
      </c>
      <c r="J6" s="35">
        <f t="shared" si="0"/>
        <v>3.6378456712657922E-2</v>
      </c>
      <c r="K6" s="37">
        <f t="shared" si="1"/>
        <v>4.9507347483418949</v>
      </c>
      <c r="L6" s="22">
        <f t="shared" si="2"/>
        <v>1517329.3041810545</v>
      </c>
      <c r="M6" s="23">
        <f t="shared" si="3"/>
        <v>2019902198.0220633</v>
      </c>
    </row>
    <row r="7" spans="1:13" ht="15.75" x14ac:dyDescent="0.25">
      <c r="A7">
        <f t="shared" ref="A7:A42" si="4">A6+1</f>
        <v>3</v>
      </c>
      <c r="B7" s="41" t="s">
        <v>23</v>
      </c>
      <c r="C7" s="20">
        <v>1793.6158145262</v>
      </c>
      <c r="D7" s="21">
        <v>5.2279999999999999E-14</v>
      </c>
      <c r="E7" s="35">
        <v>159650.07132893</v>
      </c>
      <c r="F7" s="36">
        <v>0.99774897940359997</v>
      </c>
      <c r="G7" s="35">
        <v>17.197698278595041</v>
      </c>
      <c r="H7" s="35">
        <v>14.157711575239459</v>
      </c>
      <c r="I7" s="35">
        <v>13.832553601430646</v>
      </c>
      <c r="J7" s="35">
        <f t="shared" si="0"/>
        <v>27.990265176670107</v>
      </c>
      <c r="K7" s="37">
        <f t="shared" si="1"/>
        <v>3722.9604906149316</v>
      </c>
      <c r="L7" s="22">
        <f t="shared" si="2"/>
        <v>594370907.8814621</v>
      </c>
      <c r="M7" s="23">
        <f t="shared" si="3"/>
        <v>2686034.4140660684</v>
      </c>
    </row>
    <row r="8" spans="1:13" ht="15.75" x14ac:dyDescent="0.25">
      <c r="A8">
        <f t="shared" si="4"/>
        <v>4</v>
      </c>
      <c r="B8" s="41" t="s">
        <v>24</v>
      </c>
      <c r="C8" s="20">
        <v>1797.8799000045001</v>
      </c>
      <c r="D8" s="21">
        <v>1.373E-14</v>
      </c>
      <c r="E8" s="35">
        <v>98956.136391356995</v>
      </c>
      <c r="F8" s="36">
        <v>0.99595180898808999</v>
      </c>
      <c r="G8" s="35">
        <v>2.0626116508163997E-3</v>
      </c>
      <c r="H8" s="35">
        <v>2.7082028897427203E-3</v>
      </c>
      <c r="I8" s="35">
        <v>5.9794845551192623E-6</v>
      </c>
      <c r="J8" s="35">
        <f t="shared" si="0"/>
        <v>2.7141823742978396E-3</v>
      </c>
      <c r="K8" s="37">
        <f t="shared" si="1"/>
        <v>0.36015478377782101</v>
      </c>
      <c r="L8" s="22">
        <f t="shared" si="2"/>
        <v>35639.525905517745</v>
      </c>
      <c r="M8" s="23">
        <f t="shared" si="3"/>
        <v>27765839717.872486</v>
      </c>
    </row>
    <row r="9" spans="1:13" ht="15.75" x14ac:dyDescent="0.25">
      <c r="A9">
        <f t="shared" si="4"/>
        <v>5</v>
      </c>
      <c r="B9" s="41" t="s">
        <v>25</v>
      </c>
      <c r="C9" s="20">
        <v>1805.2065418584</v>
      </c>
      <c r="D9" s="21">
        <v>8.4849999999999999E-14</v>
      </c>
      <c r="E9" s="35">
        <v>201438.46523286999</v>
      </c>
      <c r="F9" s="36">
        <v>0.99876409459855997</v>
      </c>
      <c r="G9" s="35">
        <v>33.180808114591969</v>
      </c>
      <c r="H9" s="35">
        <v>28.397552143452298</v>
      </c>
      <c r="I9" s="35">
        <v>28.167221860655005</v>
      </c>
      <c r="J9" s="35">
        <f t="shared" si="0"/>
        <v>56.564774004107306</v>
      </c>
      <c r="K9" s="37">
        <f t="shared" si="1"/>
        <v>7475.3235812558632</v>
      </c>
      <c r="L9" s="22">
        <f t="shared" si="2"/>
        <v>1505817709.3272624</v>
      </c>
      <c r="M9" s="23">
        <f t="shared" si="3"/>
        <v>1337734.7336608523</v>
      </c>
    </row>
    <row r="10" spans="1:13" ht="15.75" x14ac:dyDescent="0.25">
      <c r="A10">
        <f t="shared" si="4"/>
        <v>6</v>
      </c>
      <c r="B10" s="41" t="s">
        <v>26</v>
      </c>
      <c r="C10" s="20">
        <v>1858.9774738676999</v>
      </c>
      <c r="D10" s="21">
        <v>3.7450000000000001E-14</v>
      </c>
      <c r="E10" s="35">
        <v>3.5148539501243001</v>
      </c>
      <c r="F10" s="36">
        <v>0.81295277659455001</v>
      </c>
      <c r="G10" s="35">
        <v>0.56802056853873817</v>
      </c>
      <c r="H10" s="35">
        <v>0.56378606761870087</v>
      </c>
      <c r="I10" s="35">
        <v>0.96805774853148752</v>
      </c>
      <c r="J10" s="35">
        <f t="shared" si="0"/>
        <v>1.5318438161501884</v>
      </c>
      <c r="K10" s="37">
        <f t="shared" si="1"/>
        <v>196.58537232537248</v>
      </c>
      <c r="L10" s="22">
        <f t="shared" si="2"/>
        <v>690.9688724544917</v>
      </c>
      <c r="M10" s="23">
        <f t="shared" si="3"/>
        <v>50868484.6777348</v>
      </c>
    </row>
    <row r="11" spans="1:13" ht="15.75" x14ac:dyDescent="0.25">
      <c r="A11">
        <f t="shared" si="4"/>
        <v>7</v>
      </c>
      <c r="B11" s="41" t="s">
        <v>27</v>
      </c>
      <c r="C11" s="20">
        <v>1861.6629921632</v>
      </c>
      <c r="D11" s="21">
        <v>4.0079999999999997E-15</v>
      </c>
      <c r="E11" s="35">
        <v>105494.12939259</v>
      </c>
      <c r="F11" s="36">
        <v>0.99514318587640005</v>
      </c>
      <c r="G11" s="35">
        <v>7.0466828859541114E-2</v>
      </c>
      <c r="H11" s="35">
        <v>1.3434711041439651</v>
      </c>
      <c r="I11" s="35">
        <v>1.2559488409316921</v>
      </c>
      <c r="J11" s="35">
        <f t="shared" si="0"/>
        <v>2.599419945075657</v>
      </c>
      <c r="K11" s="37">
        <f t="shared" si="1"/>
        <v>333.10888769801102</v>
      </c>
      <c r="L11" s="22">
        <f t="shared" si="2"/>
        <v>35141032.100635707</v>
      </c>
      <c r="M11" s="23">
        <f t="shared" si="3"/>
        <v>30020213.717821226</v>
      </c>
    </row>
    <row r="12" spans="1:13" ht="15.75" x14ac:dyDescent="0.25">
      <c r="A12">
        <f t="shared" si="4"/>
        <v>8</v>
      </c>
      <c r="B12" s="41" t="s">
        <v>28</v>
      </c>
      <c r="C12" s="20">
        <v>1862.3353794561999</v>
      </c>
      <c r="D12" s="21">
        <v>1.2239999999999999E-13</v>
      </c>
      <c r="E12" s="35">
        <v>40605.905993339002</v>
      </c>
      <c r="F12" s="36">
        <v>0.99522583193258995</v>
      </c>
      <c r="G12" s="35">
        <v>1.2481236300965171</v>
      </c>
      <c r="H12" s="35">
        <v>0.15670269138140369</v>
      </c>
      <c r="I12" s="35">
        <v>0.21073544933836641</v>
      </c>
      <c r="J12" s="35">
        <f t="shared" si="0"/>
        <v>0.3674381407197701</v>
      </c>
      <c r="K12" s="37">
        <f t="shared" si="1"/>
        <v>47.069239337391053</v>
      </c>
      <c r="L12" s="22">
        <f t="shared" si="2"/>
        <v>1911289.1077120753</v>
      </c>
      <c r="M12" s="23">
        <f t="shared" si="3"/>
        <v>212452976.52507758</v>
      </c>
    </row>
    <row r="13" spans="1:13" ht="15.75" x14ac:dyDescent="0.25">
      <c r="A13">
        <f t="shared" si="4"/>
        <v>9</v>
      </c>
      <c r="B13" s="41" t="s">
        <v>29</v>
      </c>
      <c r="C13" s="20">
        <v>1929.8887054638001</v>
      </c>
      <c r="D13" s="21">
        <v>7.2580000000000005E-14</v>
      </c>
      <c r="E13" s="35">
        <v>327722.78813146998</v>
      </c>
      <c r="F13" s="36">
        <v>0.99395923758212001</v>
      </c>
      <c r="G13" s="35">
        <v>0.62126322748426399</v>
      </c>
      <c r="H13" s="35">
        <v>10.29139048327858</v>
      </c>
      <c r="I13" s="35">
        <v>2.3664429482097846</v>
      </c>
      <c r="J13" s="35">
        <f t="shared" si="0"/>
        <v>12.657833431488363</v>
      </c>
      <c r="K13" s="37">
        <f t="shared" si="1"/>
        <v>1564.7247454936819</v>
      </c>
      <c r="L13" s="22">
        <f t="shared" si="2"/>
        <v>512795956.25149417</v>
      </c>
      <c r="M13" s="23">
        <f t="shared" si="3"/>
        <v>6390900.3988077966</v>
      </c>
    </row>
    <row r="14" spans="1:13" ht="15.75" x14ac:dyDescent="0.25">
      <c r="A14">
        <f t="shared" si="4"/>
        <v>10</v>
      </c>
      <c r="B14" s="41" t="s">
        <v>30</v>
      </c>
      <c r="C14" s="20">
        <v>1930.6615629948999</v>
      </c>
      <c r="D14" s="21">
        <v>1.393E-14</v>
      </c>
      <c r="E14" s="35">
        <v>48991.811133545998</v>
      </c>
      <c r="F14" s="36">
        <v>0.99373122418832005</v>
      </c>
      <c r="G14" s="35">
        <v>0.13593206032877153</v>
      </c>
      <c r="H14" s="35">
        <v>1.5177454800537937</v>
      </c>
      <c r="I14" s="35">
        <v>8.2263477281471236</v>
      </c>
      <c r="J14" s="35">
        <f t="shared" si="0"/>
        <v>9.7440932082009173</v>
      </c>
      <c r="K14" s="37">
        <f t="shared" si="1"/>
        <v>1204.0544249501331</v>
      </c>
      <c r="L14" s="22">
        <f t="shared" si="2"/>
        <v>58988806.981667258</v>
      </c>
      <c r="M14" s="23">
        <f t="shared" si="3"/>
        <v>8305272.4135905718</v>
      </c>
    </row>
    <row r="15" spans="1:13" ht="15.75" x14ac:dyDescent="0.25">
      <c r="A15">
        <f t="shared" si="4"/>
        <v>11</v>
      </c>
      <c r="B15" s="41" t="s">
        <v>31</v>
      </c>
      <c r="C15" s="20">
        <v>1995.61019046</v>
      </c>
      <c r="D15" s="21">
        <v>6.6509999999999999E-14</v>
      </c>
      <c r="E15" s="35">
        <v>1138696.8974236001</v>
      </c>
      <c r="F15" s="36">
        <v>0.99258294831298999</v>
      </c>
      <c r="G15" s="35">
        <v>0.80480560665584711</v>
      </c>
      <c r="H15" s="35">
        <v>8.5009417294874083</v>
      </c>
      <c r="I15" s="35">
        <v>4.260532247102307</v>
      </c>
      <c r="J15" s="35">
        <f t="shared" si="0"/>
        <v>12.761473976589716</v>
      </c>
      <c r="K15" s="37">
        <f t="shared" si="1"/>
        <v>1525.5834374371018</v>
      </c>
      <c r="L15" s="22">
        <f t="shared" si="2"/>
        <v>1737177126.9704587</v>
      </c>
      <c r="M15" s="23">
        <f t="shared" si="3"/>
        <v>6554869.2746687541</v>
      </c>
    </row>
    <row r="16" spans="1:13" ht="15.75" x14ac:dyDescent="0.25">
      <c r="A16">
        <f t="shared" si="4"/>
        <v>12</v>
      </c>
      <c r="B16" s="41" t="s">
        <v>32</v>
      </c>
      <c r="C16" s="20">
        <v>1997.5180048487</v>
      </c>
      <c r="D16" s="21">
        <v>7.6330000000000001E-14</v>
      </c>
      <c r="E16" s="35">
        <v>269837.87395650998</v>
      </c>
      <c r="F16" s="36">
        <v>0.99248629999746996</v>
      </c>
      <c r="G16" s="35">
        <v>9.5256915693872152E-2</v>
      </c>
      <c r="H16" s="35">
        <v>1.3716542751942329</v>
      </c>
      <c r="I16" s="35">
        <v>4.5659997349273187</v>
      </c>
      <c r="J16" s="35">
        <f t="shared" si="0"/>
        <v>5.9376540101215518</v>
      </c>
      <c r="K16" s="37">
        <f t="shared" si="1"/>
        <v>709.14496514295877</v>
      </c>
      <c r="L16" s="22">
        <f t="shared" si="2"/>
        <v>191354169.72113937</v>
      </c>
      <c r="M16" s="23">
        <f t="shared" si="3"/>
        <v>14101489.105241083</v>
      </c>
    </row>
    <row r="17" spans="1:13" ht="15.75" x14ac:dyDescent="0.25">
      <c r="A17">
        <f t="shared" si="4"/>
        <v>13</v>
      </c>
      <c r="B17" s="41" t="s">
        <v>33</v>
      </c>
      <c r="C17" s="20">
        <v>2041.1711357887</v>
      </c>
      <c r="D17" s="21">
        <v>2.085E-13</v>
      </c>
      <c r="E17" s="35">
        <v>21832.808315317001</v>
      </c>
      <c r="F17" s="36">
        <v>0.99029936163417998</v>
      </c>
      <c r="G17" s="35">
        <v>6.0232610928396824E-2</v>
      </c>
      <c r="H17" s="35">
        <v>0.45244109785633491</v>
      </c>
      <c r="I17" s="35">
        <v>5.6880698799743341E-2</v>
      </c>
      <c r="J17" s="35">
        <f t="shared" si="0"/>
        <v>0.50932179665607824</v>
      </c>
      <c r="K17" s="37">
        <f t="shared" si="1"/>
        <v>59.528327790845445</v>
      </c>
      <c r="L17" s="22">
        <f t="shared" si="2"/>
        <v>1299670.5699888866</v>
      </c>
      <c r="M17" s="23">
        <f t="shared" si="3"/>
        <v>167987248.61103603</v>
      </c>
    </row>
    <row r="18" spans="1:13" ht="15.75" x14ac:dyDescent="0.25">
      <c r="A18">
        <f t="shared" si="4"/>
        <v>14</v>
      </c>
      <c r="B18" s="41" t="s">
        <v>34</v>
      </c>
      <c r="C18" s="20">
        <v>2042.1375509215</v>
      </c>
      <c r="D18" s="21">
        <v>6.2639999999999999E-14</v>
      </c>
      <c r="E18" s="35">
        <v>2242.4361140373999</v>
      </c>
      <c r="F18" s="36">
        <v>0.98896266037354996</v>
      </c>
      <c r="G18" s="35">
        <v>0.55544009383078419</v>
      </c>
      <c r="H18" s="35">
        <v>0.65484395377343552</v>
      </c>
      <c r="I18" s="35">
        <v>0.89420408933078688</v>
      </c>
      <c r="J18" s="35">
        <f t="shared" si="0"/>
        <v>1.5490480431042224</v>
      </c>
      <c r="K18" s="37">
        <f t="shared" si="1"/>
        <v>180.96339491322786</v>
      </c>
      <c r="L18" s="22">
        <f t="shared" si="2"/>
        <v>405798.85207223403</v>
      </c>
      <c r="M18" s="23">
        <f t="shared" si="3"/>
        <v>55259794.417511955</v>
      </c>
    </row>
    <row r="19" spans="1:13" ht="15.75" x14ac:dyDescent="0.25">
      <c r="A19">
        <f t="shared" si="4"/>
        <v>15</v>
      </c>
      <c r="B19" s="41" t="s">
        <v>35</v>
      </c>
      <c r="C19" s="20">
        <v>2057.2372368778001</v>
      </c>
      <c r="D19" s="21">
        <v>2.436E-14</v>
      </c>
      <c r="E19" s="35">
        <v>14093.880333962999</v>
      </c>
      <c r="F19" s="36">
        <v>0.99702865186917</v>
      </c>
      <c r="G19" s="35">
        <v>2.4449992618047131E-2</v>
      </c>
      <c r="H19" s="35">
        <v>0.11527116166396875</v>
      </c>
      <c r="I19" s="35">
        <v>1.6897486000036651E-2</v>
      </c>
      <c r="J19" s="35">
        <f t="shared" si="0"/>
        <v>0.13216864766400541</v>
      </c>
      <c r="K19" s="37">
        <f t="shared" si="1"/>
        <v>15.326920637301393</v>
      </c>
      <c r="L19" s="22">
        <f t="shared" si="2"/>
        <v>216015.78535027374</v>
      </c>
      <c r="M19" s="23">
        <f t="shared" si="3"/>
        <v>652446778.88282573</v>
      </c>
    </row>
    <row r="20" spans="1:13" ht="15.75" x14ac:dyDescent="0.25">
      <c r="A20">
        <f t="shared" si="4"/>
        <v>16</v>
      </c>
      <c r="B20" s="41" t="s">
        <v>36</v>
      </c>
      <c r="C20" s="20">
        <v>2064.9090890598</v>
      </c>
      <c r="D20" s="21">
        <v>1.3849999999999999E-13</v>
      </c>
      <c r="E20" s="35">
        <v>29.448189634066001</v>
      </c>
      <c r="F20" s="36">
        <v>0.97261332546478996</v>
      </c>
      <c r="G20" s="35">
        <v>5.2310206640895931</v>
      </c>
      <c r="H20" s="35">
        <v>5.3751189660188157</v>
      </c>
      <c r="I20" s="35">
        <v>3.2124113021719145</v>
      </c>
      <c r="J20" s="35">
        <f t="shared" si="0"/>
        <v>8.5875302681907293</v>
      </c>
      <c r="K20" s="37">
        <f t="shared" si="1"/>
        <v>992.15193521156345</v>
      </c>
      <c r="L20" s="22">
        <f t="shared" si="2"/>
        <v>29217.078333915684</v>
      </c>
      <c r="M20" s="23">
        <f t="shared" si="3"/>
        <v>10079101.441119127</v>
      </c>
    </row>
    <row r="21" spans="1:13" ht="15.75" x14ac:dyDescent="0.25">
      <c r="A21">
        <f t="shared" si="4"/>
        <v>17</v>
      </c>
      <c r="B21" s="41" t="s">
        <v>37</v>
      </c>
      <c r="C21" s="20">
        <v>2090.8423402696999</v>
      </c>
      <c r="D21" s="21">
        <v>1.936E-13</v>
      </c>
      <c r="E21" s="35">
        <v>18889.037914020999</v>
      </c>
      <c r="F21" s="36">
        <v>0.99726702677183998</v>
      </c>
      <c r="G21" s="35">
        <v>4.7576373461279244</v>
      </c>
      <c r="H21" s="35">
        <v>10.770313923807894</v>
      </c>
      <c r="I21" s="35">
        <v>10.505178209831323</v>
      </c>
      <c r="J21" s="35">
        <f t="shared" si="0"/>
        <v>21.275492133639219</v>
      </c>
      <c r="K21" s="37">
        <f t="shared" si="1"/>
        <v>2427.5554987357123</v>
      </c>
      <c r="L21" s="22">
        <f t="shared" si="2"/>
        <v>45854187.854009025</v>
      </c>
      <c r="M21" s="23">
        <f t="shared" si="3"/>
        <v>4119370.2904868992</v>
      </c>
    </row>
    <row r="22" spans="1:13" ht="15.75" x14ac:dyDescent="0.25">
      <c r="A22">
        <f t="shared" si="4"/>
        <v>18</v>
      </c>
      <c r="B22" s="41" t="s">
        <v>38</v>
      </c>
      <c r="C22" s="20">
        <v>2107.6238412212001</v>
      </c>
      <c r="D22" s="21">
        <v>3.187E-13</v>
      </c>
      <c r="E22" s="35">
        <v>8348.7571565267008</v>
      </c>
      <c r="F22" s="36">
        <v>0.98709968286928995</v>
      </c>
      <c r="G22" s="35">
        <v>4.1794830520915172E-3</v>
      </c>
      <c r="H22" s="35">
        <v>3.0319541050595298</v>
      </c>
      <c r="I22" s="35">
        <v>2.9388180548395049</v>
      </c>
      <c r="J22" s="35">
        <f t="shared" si="0"/>
        <v>5.9707721598990346</v>
      </c>
      <c r="K22" s="37">
        <f t="shared" si="1"/>
        <v>675.84675891534027</v>
      </c>
      <c r="L22" s="22">
        <f t="shared" si="2"/>
        <v>5642480.4652098231</v>
      </c>
      <c r="M22" s="23">
        <f t="shared" si="3"/>
        <v>14796253.54133369</v>
      </c>
    </row>
    <row r="23" spans="1:13" ht="15.75" x14ac:dyDescent="0.25">
      <c r="A23">
        <f t="shared" si="4"/>
        <v>19</v>
      </c>
      <c r="B23" s="41" t="s">
        <v>39</v>
      </c>
      <c r="C23" s="20">
        <v>2110.0309899354002</v>
      </c>
      <c r="D23" s="21">
        <v>1.007E-13</v>
      </c>
      <c r="E23" s="35">
        <v>6980.3882740384997</v>
      </c>
      <c r="F23" s="36">
        <v>0.98828682351245001</v>
      </c>
      <c r="G23" s="35">
        <v>0.92519616821072292</v>
      </c>
      <c r="H23" s="35">
        <v>1.7498258600139789</v>
      </c>
      <c r="I23" s="35">
        <v>2.9683960540721195</v>
      </c>
      <c r="J23" s="35">
        <f t="shared" si="0"/>
        <v>4.7182219140860981</v>
      </c>
      <c r="K23" s="37">
        <f t="shared" si="1"/>
        <v>533.4581671397533</v>
      </c>
      <c r="L23" s="22">
        <f t="shared" si="2"/>
        <v>3723745.1345924041</v>
      </c>
      <c r="M23" s="23">
        <f t="shared" si="3"/>
        <v>18745612.338483963</v>
      </c>
    </row>
    <row r="24" spans="1:13" ht="15.75" x14ac:dyDescent="0.25">
      <c r="A24">
        <f t="shared" si="4"/>
        <v>20</v>
      </c>
      <c r="B24" s="41" t="s">
        <v>40</v>
      </c>
      <c r="C24" s="20">
        <v>2150.1887882942001</v>
      </c>
      <c r="D24" s="21">
        <v>1.425E-13</v>
      </c>
      <c r="E24" s="35">
        <v>198709.83559027</v>
      </c>
      <c r="F24" s="36">
        <v>0.98558786898776995</v>
      </c>
      <c r="G24" s="35">
        <v>1.3462917492688433E-2</v>
      </c>
      <c r="H24" s="35">
        <v>7.4413759822887791</v>
      </c>
      <c r="I24" s="35">
        <v>0.43663711974955388</v>
      </c>
      <c r="J24" s="35">
        <f t="shared" si="0"/>
        <v>7.8780131020383326</v>
      </c>
      <c r="K24" s="37">
        <f t="shared" si="1"/>
        <v>874.07951998103113</v>
      </c>
      <c r="L24" s="22">
        <f t="shared" si="2"/>
        <v>173688197.70825282</v>
      </c>
      <c r="M24" s="23">
        <f t="shared" si="3"/>
        <v>11440606.685553066</v>
      </c>
    </row>
    <row r="25" spans="1:13" ht="15.75" x14ac:dyDescent="0.25">
      <c r="A25">
        <f t="shared" si="4"/>
        <v>21</v>
      </c>
      <c r="B25" s="41" t="s">
        <v>41</v>
      </c>
      <c r="C25" s="20">
        <v>2150.734999196</v>
      </c>
      <c r="D25" s="21">
        <v>1.06E-13</v>
      </c>
      <c r="E25" s="35">
        <v>18598.835074670998</v>
      </c>
      <c r="F25" s="36">
        <v>0.98509659229395996</v>
      </c>
      <c r="G25" s="35">
        <v>5.9035264292722871E-3</v>
      </c>
      <c r="H25" s="35">
        <v>0.20163852635830004</v>
      </c>
      <c r="I25" s="35">
        <v>6.9739657006172742</v>
      </c>
      <c r="J25" s="35">
        <f t="shared" si="0"/>
        <v>7.1756042269755742</v>
      </c>
      <c r="K25" s="37">
        <f t="shared" si="1"/>
        <v>795.94381701555074</v>
      </c>
      <c r="L25" s="22">
        <f t="shared" si="2"/>
        <v>14803627.781376339</v>
      </c>
      <c r="M25" s="23">
        <f t="shared" si="3"/>
        <v>12563700.836945662</v>
      </c>
    </row>
    <row r="26" spans="1:13" ht="15.75" x14ac:dyDescent="0.25">
      <c r="A26">
        <f t="shared" si="4"/>
        <v>22</v>
      </c>
      <c r="B26" s="41" t="s">
        <v>42</v>
      </c>
      <c r="C26" s="20">
        <v>2173.6302481575999</v>
      </c>
      <c r="D26" s="21">
        <v>3.7700000000000001E-13</v>
      </c>
      <c r="E26" s="35">
        <v>52143.029471836002</v>
      </c>
      <c r="F26" s="36">
        <v>0.98499937765384005</v>
      </c>
      <c r="G26" s="35">
        <v>3.2171337978867385E-3</v>
      </c>
      <c r="H26" s="35">
        <v>2.7466564070048034</v>
      </c>
      <c r="I26" s="35">
        <v>3.357632374820787E-3</v>
      </c>
      <c r="J26" s="35">
        <f t="shared" si="0"/>
        <v>2.7500140393796242</v>
      </c>
      <c r="K26" s="37">
        <f t="shared" si="1"/>
        <v>301.82838561777857</v>
      </c>
      <c r="L26" s="22">
        <f t="shared" si="2"/>
        <v>15738246.40670451</v>
      </c>
      <c r="M26" s="23">
        <f t="shared" si="3"/>
        <v>33131410.021400489</v>
      </c>
    </row>
    <row r="27" spans="1:13" ht="15.75" x14ac:dyDescent="0.25">
      <c r="A27">
        <f t="shared" si="4"/>
        <v>23</v>
      </c>
      <c r="B27" s="41" t="s">
        <v>43</v>
      </c>
      <c r="C27" s="20">
        <v>2174.1630030795</v>
      </c>
      <c r="D27" s="21">
        <v>1.499E-13</v>
      </c>
      <c r="E27" s="35">
        <v>64030.312710534999</v>
      </c>
      <c r="F27" s="36">
        <v>0.98383544893646002</v>
      </c>
      <c r="G27" s="35">
        <v>5.5000231400225011E-3</v>
      </c>
      <c r="H27" s="35">
        <v>1.8752004926350208E-2</v>
      </c>
      <c r="I27" s="35">
        <v>1.567883311897351</v>
      </c>
      <c r="J27" s="35">
        <f t="shared" si="0"/>
        <v>1.5866353168237013</v>
      </c>
      <c r="K27" s="37">
        <f t="shared" si="1"/>
        <v>174.0988308530315</v>
      </c>
      <c r="L27" s="22">
        <f t="shared" si="2"/>
        <v>11147602.582058147</v>
      </c>
      <c r="M27" s="23">
        <f t="shared" si="3"/>
        <v>57438639.599146247</v>
      </c>
    </row>
    <row r="28" spans="1:13" ht="15.75" x14ac:dyDescent="0.25">
      <c r="A28">
        <f t="shared" si="4"/>
        <v>24</v>
      </c>
      <c r="B28" s="41" t="s">
        <v>44</v>
      </c>
      <c r="C28" s="20">
        <v>2181.2922039625</v>
      </c>
      <c r="D28" s="21">
        <v>1.286E-13</v>
      </c>
      <c r="E28" s="35">
        <v>17290.722888340999</v>
      </c>
      <c r="F28" s="36">
        <v>0.98541434794231997</v>
      </c>
      <c r="G28" s="35">
        <v>5.7070136598862348E-4</v>
      </c>
      <c r="H28" s="35">
        <v>0.47681063572468796</v>
      </c>
      <c r="I28" s="35">
        <v>9.5901340883244011E-4</v>
      </c>
      <c r="J28" s="35">
        <f t="shared" si="0"/>
        <v>0.47776964913352038</v>
      </c>
      <c r="K28" s="37">
        <f t="shared" si="1"/>
        <v>52.253519690815907</v>
      </c>
      <c r="L28" s="22">
        <f t="shared" si="2"/>
        <v>903501.12891436764</v>
      </c>
      <c r="M28" s="23">
        <f t="shared" si="3"/>
        <v>191374668.33181772</v>
      </c>
    </row>
    <row r="29" spans="1:13" ht="15.75" x14ac:dyDescent="0.25">
      <c r="A29">
        <f t="shared" si="4"/>
        <v>25</v>
      </c>
      <c r="B29" s="41" t="s">
        <v>45</v>
      </c>
      <c r="C29" s="20">
        <v>2181.7650317303001</v>
      </c>
      <c r="D29" s="21">
        <v>7.5259999999999996E-15</v>
      </c>
      <c r="E29" s="35">
        <v>211271.03890335001</v>
      </c>
      <c r="F29" s="36">
        <v>0.98296982997920002</v>
      </c>
      <c r="G29" s="35">
        <v>7.7996830686117755E-5</v>
      </c>
      <c r="H29" s="35">
        <v>3.1661099296825492E-4</v>
      </c>
      <c r="I29" s="35">
        <v>5.1092987455524042E-2</v>
      </c>
      <c r="J29" s="35">
        <f t="shared" si="0"/>
        <v>5.14095984484923E-2</v>
      </c>
      <c r="K29" s="37">
        <f t="shared" si="1"/>
        <v>5.6214334524601242</v>
      </c>
      <c r="L29" s="22">
        <f t="shared" si="2"/>
        <v>1187646.085627296</v>
      </c>
      <c r="M29" s="23">
        <f t="shared" si="3"/>
        <v>1778905698.0873218</v>
      </c>
    </row>
    <row r="30" spans="1:13" ht="15.75" x14ac:dyDescent="0.25">
      <c r="A30">
        <f t="shared" si="4"/>
        <v>26</v>
      </c>
      <c r="B30" s="41" t="s">
        <v>46</v>
      </c>
      <c r="C30" s="20">
        <v>2185.0894866617</v>
      </c>
      <c r="D30" s="21">
        <v>3.4280000000000001E-13</v>
      </c>
      <c r="E30" s="35">
        <v>2079.5983393086999</v>
      </c>
      <c r="F30" s="36">
        <v>0.99555738305036001</v>
      </c>
      <c r="G30" s="35">
        <v>1.8477699562616704E-4</v>
      </c>
      <c r="H30" s="35">
        <v>2.680240309721051</v>
      </c>
      <c r="I30" s="35">
        <v>3.9522504282655401E-4</v>
      </c>
      <c r="J30" s="35">
        <f t="shared" si="0"/>
        <v>2.6806355347638777</v>
      </c>
      <c r="K30" s="37">
        <f t="shared" si="1"/>
        <v>292.67079130051133</v>
      </c>
      <c r="L30" s="22">
        <f t="shared" si="2"/>
        <v>608637.69155270641</v>
      </c>
      <c r="M30" s="23">
        <f t="shared" si="3"/>
        <v>34168083.37984129</v>
      </c>
    </row>
    <row r="31" spans="1:13" ht="15.75" x14ac:dyDescent="0.25">
      <c r="A31">
        <f t="shared" si="4"/>
        <v>27</v>
      </c>
      <c r="B31" s="41" t="s">
        <v>47</v>
      </c>
      <c r="C31" s="20">
        <v>2745.6762750193998</v>
      </c>
      <c r="D31" s="22">
        <v>0.98921352023094</v>
      </c>
      <c r="E31" s="35">
        <v>25622.521893145</v>
      </c>
      <c r="F31" s="36">
        <v>0.98921352023094</v>
      </c>
      <c r="G31" s="35">
        <v>28.679078579132785</v>
      </c>
      <c r="H31" s="35">
        <v>31.63759248201087</v>
      </c>
      <c r="I31" s="35">
        <v>33.225941257323768</v>
      </c>
      <c r="J31" s="35">
        <f t="shared" si="0"/>
        <v>64.863533739334642</v>
      </c>
      <c r="K31" s="37">
        <f t="shared" si="1"/>
        <v>5635.8848734996927</v>
      </c>
      <c r="L31" s="22">
        <f t="shared" si="2"/>
        <v>144405583.5584906</v>
      </c>
      <c r="M31" s="23">
        <f t="shared" si="3"/>
        <v>1774344.2643799677</v>
      </c>
    </row>
    <row r="32" spans="1:13" ht="15.75" x14ac:dyDescent="0.25">
      <c r="A32">
        <f t="shared" si="4"/>
        <v>28</v>
      </c>
      <c r="B32" s="41" t="s">
        <v>48</v>
      </c>
      <c r="C32" s="20">
        <v>2748.1924298133999</v>
      </c>
      <c r="D32" s="22">
        <v>0.99347815197454004</v>
      </c>
      <c r="E32" s="35">
        <v>5363.2823368994996</v>
      </c>
      <c r="F32" s="36">
        <v>0.99347815197454004</v>
      </c>
      <c r="G32" s="35">
        <v>8.3144527051066133E-2</v>
      </c>
      <c r="H32" s="35">
        <v>0.18962739167266596</v>
      </c>
      <c r="I32" s="35">
        <v>7.2943212847277242E-2</v>
      </c>
      <c r="J32" s="35">
        <f t="shared" si="0"/>
        <v>0.26257060451994318</v>
      </c>
      <c r="K32" s="37">
        <f t="shared" si="1"/>
        <v>22.79343631914475</v>
      </c>
      <c r="L32" s="22">
        <f t="shared" si="2"/>
        <v>122247.63440771258</v>
      </c>
      <c r="M32" s="23">
        <f t="shared" si="3"/>
        <v>438722791.06949586</v>
      </c>
    </row>
    <row r="33" spans="1:14" ht="15.75" x14ac:dyDescent="0.25">
      <c r="A33">
        <f t="shared" si="4"/>
        <v>29</v>
      </c>
      <c r="B33" s="41" t="s">
        <v>49</v>
      </c>
      <c r="C33" s="20">
        <v>2749.7584341365</v>
      </c>
      <c r="D33" s="22">
        <v>0.99125555865435</v>
      </c>
      <c r="E33" s="35">
        <v>8605.1630079175993</v>
      </c>
      <c r="F33" s="36">
        <v>0.99125555865435</v>
      </c>
      <c r="G33" s="35">
        <v>13.909435191761013</v>
      </c>
      <c r="H33" s="35">
        <v>14.074772370670299</v>
      </c>
      <c r="I33" s="35">
        <v>14.569498585510182</v>
      </c>
      <c r="J33" s="35">
        <f t="shared" si="0"/>
        <v>28.644270956180481</v>
      </c>
      <c r="K33" s="37">
        <f t="shared" si="1"/>
        <v>2485.1583664577743</v>
      </c>
      <c r="L33" s="22">
        <f t="shared" si="2"/>
        <v>21385192.843859367</v>
      </c>
      <c r="M33" s="23">
        <f t="shared" si="3"/>
        <v>4023888.4310030998</v>
      </c>
    </row>
    <row r="34" spans="1:14" ht="15.75" x14ac:dyDescent="0.25">
      <c r="A34">
        <f t="shared" si="4"/>
        <v>30</v>
      </c>
      <c r="B34" s="41" t="s">
        <v>50</v>
      </c>
      <c r="C34" s="20">
        <v>2778.4732877378001</v>
      </c>
      <c r="D34" s="22">
        <v>0.98946372588249998</v>
      </c>
      <c r="E34" s="35">
        <v>1787.5011350038999</v>
      </c>
      <c r="F34" s="36">
        <v>0.98946372588249998</v>
      </c>
      <c r="G34" s="35">
        <v>0.54562236136640418</v>
      </c>
      <c r="H34" s="35">
        <v>0.58939137820146714</v>
      </c>
      <c r="I34" s="35">
        <v>0.64644137079980457</v>
      </c>
      <c r="J34" s="35">
        <f t="shared" si="0"/>
        <v>1.2358327490012717</v>
      </c>
      <c r="K34" s="37">
        <f t="shared" si="1"/>
        <v>106.11195419076041</v>
      </c>
      <c r="L34" s="22">
        <f t="shared" si="2"/>
        <v>189675.23855346607</v>
      </c>
      <c r="M34" s="23">
        <f t="shared" si="3"/>
        <v>94240088.934963182</v>
      </c>
    </row>
    <row r="35" spans="1:14" ht="15.75" x14ac:dyDescent="0.25">
      <c r="A35">
        <f t="shared" si="4"/>
        <v>31</v>
      </c>
      <c r="B35" s="41" t="s">
        <v>51</v>
      </c>
      <c r="C35" s="20">
        <v>2779.479969856</v>
      </c>
      <c r="D35" s="22">
        <v>0.98920632892626004</v>
      </c>
      <c r="E35" s="35">
        <v>856.39708586379004</v>
      </c>
      <c r="F35" s="36">
        <v>0.98920632892626004</v>
      </c>
      <c r="G35" s="35">
        <v>0.25030374598423444</v>
      </c>
      <c r="H35" s="35">
        <v>0.58743191581399434</v>
      </c>
      <c r="I35" s="35">
        <v>0.28245607980171361</v>
      </c>
      <c r="J35" s="35">
        <f t="shared" si="0"/>
        <v>0.86988799561570795</v>
      </c>
      <c r="K35" s="37">
        <f t="shared" si="1"/>
        <v>74.663892562146529</v>
      </c>
      <c r="L35" s="22">
        <f t="shared" si="2"/>
        <v>63941.940009469392</v>
      </c>
      <c r="M35" s="23">
        <f t="shared" si="3"/>
        <v>133933547.4865109</v>
      </c>
    </row>
    <row r="36" spans="1:14" ht="15.75" x14ac:dyDescent="0.25">
      <c r="A36">
        <f t="shared" si="4"/>
        <v>32</v>
      </c>
      <c r="B36" s="41" t="s">
        <v>52</v>
      </c>
      <c r="C36" s="20">
        <v>2796.9346718697002</v>
      </c>
      <c r="D36" s="22">
        <v>0.98772639000669005</v>
      </c>
      <c r="E36" s="35">
        <v>638.30888144140999</v>
      </c>
      <c r="F36" s="36">
        <v>0.98772639000669005</v>
      </c>
      <c r="G36" s="35">
        <v>0.20450210631061769</v>
      </c>
      <c r="H36" s="35">
        <v>0.29014627507298946</v>
      </c>
      <c r="I36" s="35">
        <v>1.9859691408069822</v>
      </c>
      <c r="J36" s="35">
        <f t="shared" si="0"/>
        <v>2.2761154158799717</v>
      </c>
      <c r="K36" s="37">
        <f t="shared" si="1"/>
        <v>194.14347393683812</v>
      </c>
      <c r="L36" s="22">
        <f t="shared" si="2"/>
        <v>123923.50368777268</v>
      </c>
      <c r="M36" s="23">
        <f t="shared" si="3"/>
        <v>51508298.462060906</v>
      </c>
    </row>
    <row r="37" spans="1:14" ht="15.75" x14ac:dyDescent="0.25">
      <c r="A37">
        <f t="shared" si="4"/>
        <v>33</v>
      </c>
      <c r="B37" s="41" t="s">
        <v>53</v>
      </c>
      <c r="C37" s="20">
        <v>2800.9157166006999</v>
      </c>
      <c r="D37" s="22">
        <v>0.98739639999370998</v>
      </c>
      <c r="E37" s="35">
        <v>1269.84176806</v>
      </c>
      <c r="F37" s="36">
        <v>0.98739639999370998</v>
      </c>
      <c r="G37" s="35">
        <v>0.72710099714206577</v>
      </c>
      <c r="H37" s="35">
        <v>3.2096553430990582</v>
      </c>
      <c r="I37" s="35">
        <v>3.7837533526784299</v>
      </c>
      <c r="J37" s="35">
        <f t="shared" si="0"/>
        <v>6.9934086957774877</v>
      </c>
      <c r="K37" s="37">
        <f t="shared" si="1"/>
        <v>595.66174250434244</v>
      </c>
      <c r="L37" s="22">
        <f t="shared" si="2"/>
        <v>756396.16026741464</v>
      </c>
      <c r="M37" s="23">
        <f t="shared" si="3"/>
        <v>16788051.483644005</v>
      </c>
    </row>
    <row r="38" spans="1:14" ht="15.75" x14ac:dyDescent="0.25">
      <c r="A38">
        <f t="shared" si="4"/>
        <v>34</v>
      </c>
      <c r="B38" s="41" t="s">
        <v>54</v>
      </c>
      <c r="C38" s="20">
        <v>2801.5922866193</v>
      </c>
      <c r="D38" s="22">
        <v>0.98254534511825997</v>
      </c>
      <c r="E38" s="35">
        <v>100.09291344029</v>
      </c>
      <c r="F38" s="36">
        <v>0.98254534511825997</v>
      </c>
      <c r="G38" s="35">
        <v>3.109992598948356E-3</v>
      </c>
      <c r="H38" s="35">
        <v>1.692859311571725</v>
      </c>
      <c r="I38" s="35">
        <v>2.229575533387929E-3</v>
      </c>
      <c r="J38" s="35">
        <f t="shared" si="0"/>
        <v>1.6950888871051129</v>
      </c>
      <c r="K38" s="37">
        <f t="shared" si="1"/>
        <v>144.34388248771523</v>
      </c>
      <c r="L38" s="22">
        <f t="shared" si="2"/>
        <v>14447.799735478273</v>
      </c>
      <c r="M38" s="23">
        <f t="shared" si="3"/>
        <v>69279001.144028917</v>
      </c>
    </row>
    <row r="39" spans="1:14" ht="15.75" x14ac:dyDescent="0.25">
      <c r="A39">
        <f t="shared" si="4"/>
        <v>35</v>
      </c>
      <c r="B39" s="41" t="s">
        <v>55</v>
      </c>
      <c r="C39" s="20">
        <v>2803.3865058034999</v>
      </c>
      <c r="D39" s="22">
        <v>0.98613442734430001</v>
      </c>
      <c r="E39" s="35">
        <v>2183.4397766113998</v>
      </c>
      <c r="F39" s="36">
        <v>0.98613442734430001</v>
      </c>
      <c r="G39" s="35">
        <v>6.3809045306260095E-2</v>
      </c>
      <c r="H39" s="35">
        <v>0.95970643513422693</v>
      </c>
      <c r="I39" s="35">
        <v>2.4886275945208927</v>
      </c>
      <c r="J39" s="35">
        <f t="shared" si="0"/>
        <v>3.4483340296551197</v>
      </c>
      <c r="K39" s="37">
        <f t="shared" si="1"/>
        <v>293.45207743859061</v>
      </c>
      <c r="L39" s="22">
        <f t="shared" si="2"/>
        <v>640734.93840866745</v>
      </c>
      <c r="M39" s="23">
        <f t="shared" si="3"/>
        <v>34077114.352999099</v>
      </c>
    </row>
    <row r="40" spans="1:14" ht="15.75" x14ac:dyDescent="0.25">
      <c r="A40">
        <f t="shared" si="4"/>
        <v>36</v>
      </c>
      <c r="B40" s="41" t="s">
        <v>56</v>
      </c>
      <c r="C40" s="20">
        <v>2826.1091079424</v>
      </c>
      <c r="D40" s="22">
        <v>0.98079202936759002</v>
      </c>
      <c r="E40" s="35">
        <v>89.512305047872999</v>
      </c>
      <c r="F40" s="36">
        <v>0.98079202936759002</v>
      </c>
      <c r="G40" s="35">
        <v>9.7178472504163231E-6</v>
      </c>
      <c r="H40" s="35">
        <v>3.3606563295928344</v>
      </c>
      <c r="I40" s="35">
        <v>2.1706651887669925E-5</v>
      </c>
      <c r="J40" s="35">
        <f t="shared" si="0"/>
        <v>3.3606780362447219</v>
      </c>
      <c r="K40" s="37">
        <f t="shared" si="1"/>
        <v>283.69313192696768</v>
      </c>
      <c r="L40" s="22">
        <f t="shared" si="2"/>
        <v>25394.02616503321</v>
      </c>
      <c r="M40" s="23">
        <f t="shared" si="3"/>
        <v>35249355.287791535</v>
      </c>
    </row>
    <row r="41" spans="1:14" ht="15.75" x14ac:dyDescent="0.25">
      <c r="A41">
        <f t="shared" si="4"/>
        <v>37</v>
      </c>
      <c r="B41" s="41" t="s">
        <v>57</v>
      </c>
      <c r="C41" s="20">
        <v>2834.2748713216001</v>
      </c>
      <c r="D41" s="22">
        <v>0.98832418443266001</v>
      </c>
      <c r="E41" s="35">
        <v>124123.53063704001</v>
      </c>
      <c r="F41" s="36">
        <v>0.98832418443266001</v>
      </c>
      <c r="G41" s="35">
        <v>0.13090298583743062</v>
      </c>
      <c r="H41" s="35">
        <v>1.1760486301871509</v>
      </c>
      <c r="I41" s="35">
        <v>2.770887532408842</v>
      </c>
      <c r="J41" s="35">
        <f t="shared" si="0"/>
        <v>3.9469361625959927</v>
      </c>
      <c r="K41" s="37">
        <f t="shared" si="1"/>
        <v>332.2224485665061</v>
      </c>
      <c r="L41" s="22">
        <f t="shared" si="2"/>
        <v>41236623.272957169</v>
      </c>
      <c r="M41" s="23">
        <f t="shared" si="3"/>
        <v>30100313.940700322</v>
      </c>
    </row>
    <row r="42" spans="1:14" ht="16.5" thickBot="1" x14ac:dyDescent="0.3">
      <c r="A42">
        <f t="shared" si="4"/>
        <v>38</v>
      </c>
      <c r="B42" s="42" t="s">
        <v>58</v>
      </c>
      <c r="C42" s="25">
        <v>2834.7867313260999</v>
      </c>
      <c r="D42" s="26">
        <v>0.98412524496540998</v>
      </c>
      <c r="E42" s="38">
        <v>627.81832392436002</v>
      </c>
      <c r="F42" s="39">
        <v>0.98412524496540998</v>
      </c>
      <c r="G42" s="38">
        <v>0.13256859946008503</v>
      </c>
      <c r="H42" s="38">
        <v>0.18632791639205795</v>
      </c>
      <c r="I42" s="38">
        <v>3.391012354870782</v>
      </c>
      <c r="J42" s="38">
        <f t="shared" si="0"/>
        <v>3.5773402712628402</v>
      </c>
      <c r="K42" s="40">
        <f t="shared" si="1"/>
        <v>301.05836530158734</v>
      </c>
      <c r="L42" s="26">
        <f t="shared" si="2"/>
        <v>189009.95830705028</v>
      </c>
      <c r="M42" s="27">
        <f t="shared" si="3"/>
        <v>33216150.595856819</v>
      </c>
    </row>
    <row r="43" spans="1:14" s="33" customFormat="1" x14ac:dyDescent="0.25">
      <c r="A43" s="28"/>
      <c r="B43" s="29"/>
      <c r="C43" s="29"/>
      <c r="D43" s="30"/>
      <c r="E43" s="31"/>
      <c r="F43" s="29"/>
      <c r="G43" s="31"/>
      <c r="H43" s="31"/>
      <c r="I43" s="31"/>
      <c r="J43" s="31"/>
      <c r="K43" s="32"/>
      <c r="L43" s="30"/>
      <c r="M43" s="31"/>
      <c r="N43" s="28"/>
    </row>
    <row r="44" spans="1:14" s="33" customFormat="1" x14ac:dyDescent="0.25">
      <c r="A44" s="28"/>
      <c r="B44" s="29"/>
      <c r="C44" s="29"/>
      <c r="D44" s="30"/>
      <c r="E44" s="31"/>
      <c r="F44" s="29"/>
      <c r="G44" s="31"/>
      <c r="H44" s="31"/>
      <c r="I44" s="31"/>
      <c r="J44" s="31"/>
      <c r="K44" s="32"/>
      <c r="L44" s="30"/>
      <c r="M44" s="31"/>
      <c r="N44" s="28"/>
    </row>
    <row r="45" spans="1:14" s="33" customFormat="1" x14ac:dyDescent="0.25">
      <c r="A45" s="28"/>
      <c r="B45" s="29"/>
      <c r="C45" s="29"/>
      <c r="D45" s="30"/>
      <c r="E45" s="31"/>
      <c r="F45" s="29"/>
      <c r="G45" s="31"/>
      <c r="H45" s="31"/>
      <c r="I45" s="31"/>
      <c r="J45" s="31"/>
      <c r="K45" s="32"/>
      <c r="L45" s="30"/>
      <c r="M45" s="31"/>
      <c r="N45" s="28"/>
    </row>
    <row r="46" spans="1:14" s="33" customFormat="1" x14ac:dyDescent="0.25">
      <c r="A46" s="28"/>
      <c r="B46" s="29"/>
      <c r="C46" s="29"/>
      <c r="D46" s="30"/>
      <c r="E46" s="31"/>
      <c r="F46" s="29"/>
      <c r="G46" s="31"/>
      <c r="H46" s="31"/>
      <c r="I46" s="31"/>
      <c r="J46" s="31"/>
      <c r="K46" s="32"/>
      <c r="L46" s="30"/>
      <c r="M46" s="31"/>
      <c r="N46" s="28"/>
    </row>
    <row r="47" spans="1:14" s="33" customFormat="1" x14ac:dyDescent="0.25">
      <c r="A47" s="28"/>
      <c r="B47" s="29"/>
      <c r="C47" s="29"/>
      <c r="D47" s="30"/>
      <c r="E47" s="31"/>
      <c r="F47" s="29"/>
      <c r="G47" s="31"/>
      <c r="H47" s="31"/>
      <c r="I47" s="31"/>
      <c r="J47" s="31"/>
      <c r="K47" s="32"/>
      <c r="L47" s="30"/>
      <c r="M47" s="31"/>
      <c r="N47" s="28"/>
    </row>
    <row r="48" spans="1:14" s="33" customFormat="1" x14ac:dyDescent="0.25">
      <c r="A48" s="28"/>
      <c r="B48" s="29"/>
      <c r="C48" s="29"/>
      <c r="D48" s="30"/>
      <c r="E48" s="31"/>
      <c r="F48" s="29"/>
      <c r="G48" s="31"/>
      <c r="H48" s="31"/>
      <c r="I48" s="31"/>
      <c r="J48" s="31"/>
      <c r="K48" s="32"/>
      <c r="L48" s="30"/>
      <c r="M48" s="31"/>
      <c r="N48" s="28"/>
    </row>
    <row r="49" spans="1:14" s="33" customFormat="1" x14ac:dyDescent="0.25">
      <c r="A49" s="28"/>
      <c r="B49" s="29"/>
      <c r="C49" s="29"/>
      <c r="D49" s="30"/>
      <c r="E49" s="31"/>
      <c r="F49" s="29"/>
      <c r="G49" s="31"/>
      <c r="H49" s="31"/>
      <c r="I49" s="31"/>
      <c r="J49" s="31"/>
      <c r="K49" s="32"/>
      <c r="L49" s="30"/>
      <c r="M49" s="31"/>
      <c r="N49" s="28"/>
    </row>
    <row r="50" spans="1:14" s="33" customFormat="1" x14ac:dyDescent="0.25">
      <c r="A50" s="28"/>
      <c r="B50" s="29"/>
      <c r="C50" s="29"/>
      <c r="D50" s="30"/>
      <c r="E50" s="31"/>
      <c r="F50" s="29"/>
      <c r="G50" s="31"/>
      <c r="H50" s="31"/>
      <c r="I50" s="31"/>
      <c r="J50" s="31"/>
      <c r="K50" s="32"/>
      <c r="L50" s="30"/>
      <c r="M50" s="31"/>
      <c r="N50" s="28"/>
    </row>
    <row r="51" spans="1:14" s="33" customFormat="1" x14ac:dyDescent="0.25">
      <c r="A51" s="28"/>
      <c r="B51" s="29"/>
      <c r="C51" s="29"/>
      <c r="D51" s="30"/>
      <c r="E51" s="31"/>
      <c r="F51" s="29"/>
      <c r="G51" s="31"/>
      <c r="H51" s="31"/>
      <c r="I51" s="31"/>
      <c r="J51" s="31"/>
      <c r="K51" s="32"/>
      <c r="L51" s="30"/>
      <c r="M51" s="31"/>
      <c r="N51" s="28"/>
    </row>
    <row r="52" spans="1:14" s="33" customFormat="1" x14ac:dyDescent="0.25">
      <c r="A52" s="28"/>
      <c r="B52" s="29"/>
      <c r="C52" s="29"/>
      <c r="D52" s="30"/>
      <c r="E52" s="31"/>
      <c r="F52" s="29"/>
      <c r="G52" s="31"/>
      <c r="H52" s="31"/>
      <c r="I52" s="31"/>
      <c r="J52" s="31"/>
      <c r="K52" s="32"/>
      <c r="L52" s="30"/>
      <c r="M52" s="31"/>
      <c r="N52" s="28"/>
    </row>
    <row r="53" spans="1:14" s="33" customFormat="1" x14ac:dyDescent="0.25">
      <c r="A53" s="28"/>
      <c r="B53" s="29"/>
      <c r="C53" s="29"/>
      <c r="D53" s="30"/>
      <c r="E53" s="31"/>
      <c r="F53" s="29"/>
      <c r="G53" s="31"/>
      <c r="H53" s="31"/>
      <c r="I53" s="31"/>
      <c r="J53" s="31"/>
      <c r="K53" s="32"/>
      <c r="L53" s="30"/>
      <c r="M53" s="31"/>
      <c r="N53" s="28"/>
    </row>
    <row r="54" spans="1:14" s="33" customFormat="1" x14ac:dyDescent="0.25">
      <c r="A54" s="28"/>
      <c r="B54" s="29"/>
      <c r="C54" s="29"/>
      <c r="D54" s="30"/>
      <c r="E54" s="31"/>
      <c r="F54" s="29"/>
      <c r="G54" s="31"/>
      <c r="H54" s="31"/>
      <c r="I54" s="31"/>
      <c r="J54" s="31"/>
      <c r="K54" s="32"/>
      <c r="L54" s="30"/>
      <c r="M54" s="31"/>
      <c r="N54" s="28"/>
    </row>
    <row r="55" spans="1:14" s="33" customFormat="1" x14ac:dyDescent="0.25">
      <c r="A55" s="28"/>
      <c r="B55" s="29"/>
      <c r="C55" s="29"/>
      <c r="D55" s="30"/>
      <c r="E55" s="31"/>
      <c r="F55" s="29"/>
      <c r="G55" s="31"/>
      <c r="H55" s="31"/>
      <c r="I55" s="31"/>
      <c r="J55" s="31"/>
      <c r="K55" s="32"/>
      <c r="L55" s="30"/>
      <c r="M55" s="31"/>
      <c r="N55" s="28"/>
    </row>
    <row r="56" spans="1:14" s="33" customFormat="1" x14ac:dyDescent="0.25">
      <c r="A56" s="28"/>
      <c r="B56" s="29"/>
      <c r="C56" s="29"/>
      <c r="D56" s="30"/>
      <c r="E56" s="31"/>
      <c r="F56" s="29"/>
      <c r="G56" s="31"/>
      <c r="H56" s="31"/>
      <c r="I56" s="31"/>
      <c r="J56" s="31"/>
      <c r="K56" s="32"/>
      <c r="L56" s="30"/>
      <c r="M56" s="31"/>
      <c r="N56" s="28"/>
    </row>
    <row r="57" spans="1:14" s="33" customFormat="1" x14ac:dyDescent="0.25">
      <c r="A57" s="28"/>
      <c r="B57" s="29"/>
      <c r="C57" s="29"/>
      <c r="D57" s="30"/>
      <c r="E57" s="31"/>
      <c r="F57" s="29"/>
      <c r="G57" s="31"/>
      <c r="H57" s="31"/>
      <c r="I57" s="31"/>
      <c r="J57" s="31"/>
      <c r="K57" s="32"/>
      <c r="L57" s="30"/>
      <c r="M57" s="31"/>
      <c r="N57" s="28"/>
    </row>
    <row r="58" spans="1:14" s="33" customFormat="1" x14ac:dyDescent="0.25">
      <c r="A58" s="28"/>
      <c r="B58" s="29"/>
      <c r="C58" s="29"/>
      <c r="D58" s="30"/>
      <c r="E58" s="31"/>
      <c r="F58" s="29"/>
      <c r="G58" s="31"/>
      <c r="H58" s="31"/>
      <c r="I58" s="31"/>
      <c r="J58" s="31"/>
      <c r="K58" s="32"/>
      <c r="L58" s="30"/>
      <c r="M58" s="31"/>
      <c r="N58" s="28"/>
    </row>
    <row r="59" spans="1:14" s="33" customFormat="1" x14ac:dyDescent="0.25">
      <c r="A59" s="28"/>
      <c r="B59" s="29"/>
      <c r="C59" s="29"/>
      <c r="D59" s="30"/>
      <c r="E59" s="31"/>
      <c r="F59" s="29"/>
      <c r="G59" s="31"/>
      <c r="H59" s="31"/>
      <c r="I59" s="31"/>
      <c r="J59" s="31"/>
      <c r="K59" s="32"/>
      <c r="L59" s="30"/>
      <c r="M59" s="31"/>
      <c r="N59" s="28"/>
    </row>
    <row r="60" spans="1:14" s="33" customFormat="1" x14ac:dyDescent="0.25">
      <c r="A60" s="28"/>
      <c r="B60" s="29"/>
      <c r="C60" s="29"/>
      <c r="D60" s="30"/>
      <c r="E60" s="31"/>
      <c r="F60" s="29"/>
      <c r="G60" s="31"/>
      <c r="H60" s="31"/>
      <c r="I60" s="31"/>
      <c r="J60" s="31"/>
      <c r="K60" s="32"/>
      <c r="L60" s="30"/>
      <c r="M60" s="31"/>
      <c r="N60" s="28"/>
    </row>
    <row r="61" spans="1:14" s="33" customFormat="1" x14ac:dyDescent="0.25">
      <c r="A61" s="28"/>
      <c r="B61" s="29"/>
      <c r="C61" s="29"/>
      <c r="D61" s="30"/>
      <c r="E61" s="31"/>
      <c r="F61" s="29"/>
      <c r="G61" s="31"/>
      <c r="H61" s="31"/>
      <c r="I61" s="31"/>
      <c r="J61" s="31"/>
      <c r="K61" s="32"/>
      <c r="L61" s="30"/>
      <c r="M61" s="31"/>
      <c r="N61" s="28"/>
    </row>
    <row r="62" spans="1:14" s="33" customFormat="1" x14ac:dyDescent="0.25">
      <c r="A62" s="28"/>
      <c r="B62" s="29"/>
      <c r="C62" s="29"/>
      <c r="D62" s="30"/>
      <c r="E62" s="31"/>
      <c r="F62" s="29"/>
      <c r="G62" s="31"/>
      <c r="H62" s="31"/>
      <c r="I62" s="31"/>
      <c r="J62" s="31"/>
      <c r="K62" s="32"/>
      <c r="L62" s="30"/>
      <c r="M62" s="31"/>
      <c r="N62" s="28"/>
    </row>
    <row r="63" spans="1:14" s="33" customFormat="1" x14ac:dyDescent="0.25">
      <c r="A63" s="28"/>
      <c r="B63" s="29"/>
      <c r="C63" s="29"/>
      <c r="D63" s="30"/>
      <c r="E63" s="31"/>
      <c r="F63" s="29"/>
      <c r="G63" s="31"/>
      <c r="H63" s="31"/>
      <c r="I63" s="31"/>
      <c r="J63" s="31"/>
      <c r="K63" s="32"/>
      <c r="L63" s="30"/>
      <c r="M63" s="31"/>
      <c r="N63" s="28"/>
    </row>
    <row r="64" spans="1:14" s="33" customFormat="1" x14ac:dyDescent="0.25">
      <c r="A64" s="28"/>
      <c r="B64" s="29"/>
      <c r="C64" s="29"/>
      <c r="D64" s="30"/>
      <c r="E64" s="31"/>
      <c r="F64" s="29"/>
      <c r="G64" s="31"/>
      <c r="H64" s="31"/>
      <c r="I64" s="31"/>
      <c r="J64" s="31"/>
      <c r="K64" s="32"/>
      <c r="L64" s="30"/>
      <c r="M64" s="31"/>
      <c r="N64" s="28"/>
    </row>
    <row r="65" spans="1:14" s="33" customFormat="1" x14ac:dyDescent="0.25">
      <c r="A65" s="28"/>
      <c r="B65" s="29"/>
      <c r="C65" s="29"/>
      <c r="D65" s="30"/>
      <c r="E65" s="31"/>
      <c r="F65" s="29"/>
      <c r="G65" s="31"/>
      <c r="H65" s="31"/>
      <c r="I65" s="31"/>
      <c r="J65" s="31"/>
      <c r="K65" s="32"/>
      <c r="L65" s="30"/>
      <c r="M65" s="31"/>
      <c r="N65" s="28"/>
    </row>
    <row r="66" spans="1:14" s="33" customFormat="1" x14ac:dyDescent="0.25">
      <c r="A66" s="28"/>
      <c r="B66" s="29"/>
      <c r="C66" s="29"/>
      <c r="D66" s="30"/>
      <c r="E66" s="31"/>
      <c r="F66" s="29"/>
      <c r="G66" s="31"/>
      <c r="H66" s="31"/>
      <c r="I66" s="31"/>
      <c r="J66" s="31"/>
      <c r="K66" s="32"/>
      <c r="L66" s="30"/>
      <c r="M66" s="31"/>
      <c r="N66" s="28"/>
    </row>
    <row r="67" spans="1:14" s="33" customFormat="1" x14ac:dyDescent="0.25">
      <c r="A67" s="28"/>
      <c r="B67" s="29"/>
      <c r="C67" s="29"/>
      <c r="D67" s="30"/>
      <c r="E67" s="31"/>
      <c r="F67" s="29"/>
      <c r="G67" s="31"/>
      <c r="H67" s="31"/>
      <c r="I67" s="31"/>
      <c r="J67" s="31"/>
      <c r="K67" s="32"/>
      <c r="L67" s="30"/>
      <c r="M67" s="31"/>
      <c r="N67" s="28"/>
    </row>
    <row r="68" spans="1:14" s="33" customFormat="1" x14ac:dyDescent="0.25">
      <c r="A68" s="28"/>
      <c r="B68" s="29"/>
      <c r="C68" s="29"/>
      <c r="D68" s="30"/>
      <c r="E68" s="31"/>
      <c r="F68" s="29"/>
      <c r="G68" s="31"/>
      <c r="H68" s="31"/>
      <c r="I68" s="31"/>
      <c r="J68" s="31"/>
      <c r="K68" s="32"/>
      <c r="L68" s="30"/>
      <c r="M68" s="31"/>
      <c r="N68" s="28"/>
    </row>
    <row r="69" spans="1:14" s="33" customFormat="1" x14ac:dyDescent="0.25">
      <c r="A69" s="28"/>
      <c r="B69" s="28"/>
      <c r="C69" s="29"/>
      <c r="D69" s="29"/>
      <c r="E69" s="31"/>
      <c r="F69" s="29"/>
      <c r="G69" s="28"/>
      <c r="H69" s="28"/>
      <c r="I69" s="28"/>
      <c r="J69" s="29"/>
      <c r="K69" s="32"/>
      <c r="L69" s="28"/>
      <c r="M69" s="31"/>
      <c r="N69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GUIDE_HOM_Q_Acceptance_Criteria</vt:lpstr>
      <vt:lpstr>GUIDE_HOM_Q_Acceptance_Criteria!_60modes_frequency_3</vt:lpstr>
      <vt:lpstr>GUIDE_HOM_Q_Acceptance_Criteria!_60modes_Qloss_e_only_3</vt:lpstr>
      <vt:lpstr>GUIDE_HOM_Q_Acceptance_Criteria!_60modes_solver_logfile_2_3</vt:lpstr>
      <vt:lpstr>GUIDE_HOM_Q_Acceptance_Criteria!_60modes_total_energy_3</vt:lpstr>
      <vt:lpstr>GUIDE_HOM_Q_Acceptance_Criteria!_61_120modes_frequency_3</vt:lpstr>
      <vt:lpstr>GUIDE_HOM_Q_Acceptance_Criteria!_61_120modes_Qloss_e_only_3</vt:lpstr>
      <vt:lpstr>GUIDE_HOM_Q_Acceptance_Criteria!_61_120modes_total_energy_1_3</vt:lpstr>
      <vt:lpstr>GUIDE_HOM_Q_Acceptance_Criteria!_61_120modes_total_energy_3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Ciovati</dc:creator>
  <cp:lastModifiedBy>Gianluigi Ciovati</cp:lastModifiedBy>
  <dcterms:created xsi:type="dcterms:W3CDTF">2025-03-14T15:54:49Z</dcterms:created>
  <dcterms:modified xsi:type="dcterms:W3CDTF">2025-03-14T16:02:47Z</dcterms:modified>
</cp:coreProperties>
</file>